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105" windowWidth="15195" windowHeight="7935"/>
  </bookViews>
  <sheets>
    <sheet name="Dataset and Codebook Examples" sheetId="1" r:id="rId1"/>
    <sheet name="ttest example" sheetId="7" r:id="rId2"/>
    <sheet name="Tables" sheetId="3" r:id="rId3"/>
    <sheet name="ANOVA and pvalue" sheetId="5" r:id="rId4"/>
  </sheets>
  <calcPr calcId="145621"/>
</workbook>
</file>

<file path=xl/calcChain.xml><?xml version="1.0" encoding="utf-8"?>
<calcChain xmlns="http://schemas.openxmlformats.org/spreadsheetml/2006/main">
  <c r="D21" i="7" l="1"/>
  <c r="D20" i="7"/>
  <c r="B66" i="7"/>
  <c r="A66" i="7"/>
  <c r="B65" i="7"/>
  <c r="A65" i="7"/>
  <c r="D23" i="7"/>
  <c r="E21" i="7"/>
  <c r="E20" i="7"/>
  <c r="B22" i="3" l="1"/>
  <c r="B21" i="3"/>
  <c r="B20" i="3"/>
  <c r="H25" i="1"/>
  <c r="H26" i="1"/>
  <c r="H27" i="1"/>
  <c r="H28" i="1"/>
  <c r="H29" i="1"/>
  <c r="H30" i="1" s="1"/>
  <c r="D29" i="1"/>
  <c r="E29" i="1"/>
  <c r="F29" i="1"/>
  <c r="F30" i="1" s="1"/>
  <c r="G29" i="1"/>
  <c r="C29" i="1"/>
  <c r="C30" i="1" s="1"/>
  <c r="D143" i="3"/>
  <c r="C143" i="3"/>
  <c r="B143" i="3"/>
  <c r="D142" i="3"/>
  <c r="C142" i="3"/>
  <c r="B146" i="3" s="1"/>
  <c r="B142" i="3"/>
  <c r="E134" i="3"/>
  <c r="D136" i="3"/>
  <c r="C134" i="3"/>
  <c r="D25" i="1"/>
  <c r="E25" i="1"/>
  <c r="F25" i="1"/>
  <c r="G25" i="1"/>
  <c r="D26" i="1"/>
  <c r="E26" i="1"/>
  <c r="F26" i="1"/>
  <c r="G26" i="1"/>
  <c r="D27" i="1"/>
  <c r="E27" i="1"/>
  <c r="F27" i="1"/>
  <c r="G27" i="1"/>
  <c r="D28" i="1"/>
  <c r="D30" i="1" s="1"/>
  <c r="E28" i="1"/>
  <c r="E30" i="1" s="1"/>
  <c r="F28" i="1"/>
  <c r="G28" i="1"/>
  <c r="G30" i="1" s="1"/>
  <c r="C28" i="1"/>
  <c r="C27" i="1"/>
  <c r="C26" i="1"/>
  <c r="C25" i="1"/>
</calcChain>
</file>

<file path=xl/sharedStrings.xml><?xml version="1.0" encoding="utf-8"?>
<sst xmlns="http://schemas.openxmlformats.org/spreadsheetml/2006/main" count="251" uniqueCount="204">
  <si>
    <t>Xenia</t>
  </si>
  <si>
    <t>Youngstown</t>
  </si>
  <si>
    <t>Zanesville</t>
  </si>
  <si>
    <t>City</t>
  </si>
  <si>
    <t>Akron</t>
  </si>
  <si>
    <t>Bowling Green</t>
  </si>
  <si>
    <t>Cleveland</t>
  </si>
  <si>
    <t>Cuyahoga Falls</t>
  </si>
  <si>
    <t>Defiance</t>
  </si>
  <si>
    <t>Fremont</t>
  </si>
  <si>
    <t>Lakewood</t>
  </si>
  <si>
    <t>Lima</t>
  </si>
  <si>
    <t>Lorain</t>
  </si>
  <si>
    <t>Mansfield</t>
  </si>
  <si>
    <t>Sharonville</t>
  </si>
  <si>
    <t>Sylvania</t>
  </si>
  <si>
    <t>Toledo</t>
  </si>
  <si>
    <t>Twinsburg</t>
  </si>
  <si>
    <t>Urbana</t>
  </si>
  <si>
    <t>Wooster</t>
  </si>
  <si>
    <t>Count</t>
  </si>
  <si>
    <t>Ashtabula</t>
  </si>
  <si>
    <t>Homicide Rate</t>
  </si>
  <si>
    <t>Pop Size</t>
  </si>
  <si>
    <t>Medium</t>
  </si>
  <si>
    <t>SUMMARY</t>
  </si>
  <si>
    <t>Groups</t>
  </si>
  <si>
    <t>Sum</t>
  </si>
  <si>
    <t>Average</t>
  </si>
  <si>
    <t>Variance</t>
  </si>
  <si>
    <t>ANOVA</t>
  </si>
  <si>
    <t>Source of Variation</t>
  </si>
  <si>
    <t>SS</t>
  </si>
  <si>
    <t>df</t>
  </si>
  <si>
    <t>MS</t>
  </si>
  <si>
    <t>F</t>
  </si>
  <si>
    <t>P-value</t>
  </si>
  <si>
    <t>F crit</t>
  </si>
  <si>
    <t>Between Groups</t>
  </si>
  <si>
    <t>Within Groups</t>
  </si>
  <si>
    <t>Total</t>
  </si>
  <si>
    <t>Big</t>
  </si>
  <si>
    <t>Item</t>
  </si>
  <si>
    <t>Min</t>
  </si>
  <si>
    <t>Max</t>
  </si>
  <si>
    <t>Table 1: Descriptive Profile of the Sample, N=20</t>
  </si>
  <si>
    <t>Median Household Income</t>
  </si>
  <si>
    <t>Full-time LEO per 1k  Pop</t>
  </si>
  <si>
    <t>Population Size (note 1)</t>
  </si>
  <si>
    <t>UnemplR</t>
  </si>
  <si>
    <t>Percent Unemployed</t>
  </si>
  <si>
    <t>Note 1: Population size variable is skewed, the median is 27,611 and the mean is 78,835</t>
  </si>
  <si>
    <t>Police Per 1k Pop</t>
  </si>
  <si>
    <t>MH Income</t>
  </si>
  <si>
    <t>Small (&lt; 20k)</t>
  </si>
  <si>
    <t>Medium (20-50k)</t>
  </si>
  <si>
    <t>Arith Mean</t>
  </si>
  <si>
    <t>Characteristic</t>
  </si>
  <si>
    <t>Table 2: Comparison of Socioeconomic Characteristics and Homicide Rate, N=20</t>
  </si>
  <si>
    <t>High &gt; $36k</t>
  </si>
  <si>
    <t>High &gt; 5.6</t>
  </si>
  <si>
    <t>Table 3: Correlation Matrix of Items in the Analysis, N=20</t>
  </si>
  <si>
    <t>Income</t>
  </si>
  <si>
    <t>Police</t>
  </si>
  <si>
    <t>Homicide</t>
  </si>
  <si>
    <t>Unemploy</t>
  </si>
  <si>
    <t>Descriptive Stats</t>
  </si>
  <si>
    <t>Minimum</t>
  </si>
  <si>
    <t>Maximum</t>
  </si>
  <si>
    <t>Median</t>
  </si>
  <si>
    <t>Mean</t>
  </si>
  <si>
    <t>Note 2: Homicide Rate variable is skewed, the median is 5.8 and the mean is 8.0</t>
  </si>
  <si>
    <t>High &gt;2.0</t>
  </si>
  <si>
    <t>Low &lt; =2.0</t>
  </si>
  <si>
    <t>Low (&lt; =7)</t>
  </si>
  <si>
    <t>High (&gt;7)</t>
  </si>
  <si>
    <t>Low &lt;= $36k</t>
  </si>
  <si>
    <t>P-Value</t>
  </si>
  <si>
    <t xml:space="preserve">1) Use correlations to test for a pattern between two variables </t>
  </si>
  <si>
    <t>2) A correlation gives you two things: strength of the pattern and the direction of the pattern</t>
  </si>
  <si>
    <t>No pattern = 0</t>
  </si>
  <si>
    <t>Small or weak = .01 to .29</t>
  </si>
  <si>
    <t>Medium or moderate = .30 to .59</t>
  </si>
  <si>
    <t>Strong or high = .60 to .99</t>
  </si>
  <si>
    <t>Perfect = 1</t>
  </si>
  <si>
    <t>3) A guide for strength of a correlation is as follows:</t>
  </si>
  <si>
    <t>4) A guide for direction of a correlation is as follows:</t>
  </si>
  <si>
    <t xml:space="preserve"> Positive, +, = the variables work in the same direction (as 1 increases in value, so does the other or as 1 decreases in value the other decreases in value)</t>
  </si>
  <si>
    <t>Negative, -, or inverse = the variables work in opposite direction (as 1 increases in value, the other decreases and vice versa)</t>
  </si>
  <si>
    <t>Refresher on Interpreting P-Values:</t>
  </si>
  <si>
    <t>2) Another name for "P-value" is "statistical significance" or "Sig"</t>
  </si>
  <si>
    <t>3) Think golf, not bowling: the smaller the P-value, the more statistically significant</t>
  </si>
  <si>
    <t>4) P-values max at 1 and min at 0</t>
  </si>
  <si>
    <t>6) You need to specify your "Alpha" or willingness to be wrong (say your calculation is due to chance) in order to conclude whether or not a finding is statistically significant.  Generally, alphas are: 10% for small (&lt;100) samples, 5% for medium (100-499) samples, and 1% for big (500+) samples</t>
  </si>
  <si>
    <t>(Optional)</t>
  </si>
  <si>
    <t>7) For ttests, use "=ttest(b2:b22,c2:c22,2,2" where "b2:b22: is where the data are for the 1st group and "c2:c22" is where the data are for the 2nd group.  For ANOVA use the ANOVA, single factor in the "Data Analysis" add-in.</t>
  </si>
  <si>
    <t>Big (&gt;50k)</t>
  </si>
  <si>
    <t>High (&gt;5.6)</t>
  </si>
  <si>
    <t>Low (&lt;=5.6)</t>
  </si>
  <si>
    <t>Small</t>
  </si>
  <si>
    <t>Cases</t>
  </si>
  <si>
    <t>Pearson Chi-square P-value:</t>
  </si>
  <si>
    <t>Refresher on Crosstabulations Using Chi-square:</t>
  </si>
  <si>
    <t>1) Chi-square is for short (5 categories or less) nominal variables</t>
  </si>
  <si>
    <t>2) The DV is the row variable (on the left)</t>
  </si>
  <si>
    <t>3) The IV is the column variable (on the top)</t>
  </si>
  <si>
    <t>4) Chi-square is influenced by sample size--the more, the more likely to be significant</t>
  </si>
  <si>
    <t>5) Interpret the P-value as you would a ttest or ANOVA or correlation P-value.</t>
  </si>
  <si>
    <t>6) Use "column percentages" to help display the data in a meaningful way.</t>
  </si>
  <si>
    <t>Average or Percentage</t>
  </si>
  <si>
    <t>6 or 30%</t>
  </si>
  <si>
    <t>8 or 40%</t>
  </si>
  <si>
    <t>12 or 60%</t>
  </si>
  <si>
    <t>Low &lt; =$36k</t>
  </si>
  <si>
    <t>High &gt; 2.0</t>
  </si>
  <si>
    <t>9 or 45%</t>
  </si>
  <si>
    <t>11 or 55%</t>
  </si>
  <si>
    <t>N</t>
  </si>
  <si>
    <t>Anova: Single Factor</t>
  </si>
  <si>
    <t>Interpretation: A p-value of .109 tells you that 11% of the difference found among the 3 groups being compared is due to chance (89% is real).  With an alpha (max willingness to be wrong or "due to chance") of 10%, there is not at least one difference in homicide rates by groups of cities of certain sizes.</t>
  </si>
  <si>
    <t>Population (City Size)</t>
  </si>
  <si>
    <t>2 or 33%</t>
  </si>
  <si>
    <t>4 or 67%</t>
  </si>
  <si>
    <t>6 or 75%</t>
  </si>
  <si>
    <t>2 or 25%</t>
  </si>
  <si>
    <t>1 or 17%</t>
  </si>
  <si>
    <t>5 or 83%</t>
  </si>
  <si>
    <t>7) Chi-square expects at least 5 cases for each cell in the crosstab.</t>
  </si>
  <si>
    <t>Source is http://www.city-data.com, retrieved 1/12/2012, with 20 cities specified on dataset</t>
  </si>
  <si>
    <t>Full-time Cops per 1,000  Pop</t>
  </si>
  <si>
    <t>Homicide Per 100,000 (note 2)</t>
  </si>
  <si>
    <t>Source: http://www.city-data.com, retrieved January 12, 2012 for the 20 cities specified above.</t>
  </si>
  <si>
    <t>1) variable name--in all caps, start with a letter,limit to 8 or so characters, do not use symbols;</t>
  </si>
  <si>
    <t>2) variable description—provide details of what the variable represents, state the actual question if a survey;</t>
  </si>
  <si>
    <t>5) context—indicate the manner in which the data were retrieved and what time period the data represent</t>
  </si>
  <si>
    <t>4) codes or values that represent each of these categories; and</t>
  </si>
  <si>
    <t>3) categories or units if interval variable;</t>
  </si>
  <si>
    <r>
      <t>Codebook Essentials</t>
    </r>
    <r>
      <rPr>
        <sz val="10"/>
        <rFont val="Times New Roman"/>
        <family val="1"/>
      </rPr>
      <t xml:space="preserve">--these five items must be specified for every variable in your codebook: </t>
    </r>
  </si>
  <si>
    <t xml:space="preserve">  ' =correl(b2:b22,d2:d22)</t>
  </si>
  <si>
    <t>where "b2:b22" is the range for the data of the 1st variable and</t>
  </si>
  <si>
    <t xml:space="preserve">    "d2:d22" is the range for the data of the 2nd variable</t>
  </si>
  <si>
    <t>Refresher on Correlations (i.e. Pearson's r correlation coefficients, little "r"):</t>
  </si>
  <si>
    <t>5) To use Excel to get a correlation between any two interval variables, type the following:</t>
  </si>
  <si>
    <t>0 or Low (&lt;=5.6)</t>
  </si>
  <si>
    <t>1 or High (&gt;5.6)</t>
  </si>
  <si>
    <t>0.075 caution</t>
  </si>
  <si>
    <t>Pearson Chi-square p-value:</t>
  </si>
  <si>
    <t>Interpretation: with an alpha of .10,</t>
  </si>
  <si>
    <t>City Size</t>
  </si>
  <si>
    <t>these 2 vars are dependent.  City size and</t>
  </si>
  <si>
    <t>homicide rate do influence each other sigly.</t>
  </si>
  <si>
    <t>Table 4: Crosstabulation of Homicide Rate and City Size, N=20</t>
  </si>
  <si>
    <t>Std Dev</t>
  </si>
  <si>
    <t>Low &lt;= 5.6--US avg in 2010</t>
  </si>
  <si>
    <t>Homicide Rate (expected if no)</t>
  </si>
  <si>
    <t>Homicide Rate (real)</t>
  </si>
  <si>
    <t>1) P-Values represent "proportion of the calculation due to chance" or how often how much of what you are looking for is a FLUKE.</t>
  </si>
  <si>
    <t>5) A P-value of .13 means "Thirteen percent of the time the calculation is due to chance or a fluke".</t>
  </si>
  <si>
    <t>Having a particular city size impacts the homicide rate.</t>
  </si>
  <si>
    <t>Political Leaning: what is the political party of the majority in the city? 1=Democrat, 2=Republican, 3=Independent</t>
  </si>
  <si>
    <t>Political Party of Majority</t>
  </si>
  <si>
    <t>Democrat</t>
  </si>
  <si>
    <t>Republican</t>
  </si>
  <si>
    <t>Independent</t>
  </si>
  <si>
    <t>Advice on Dataset Analysis (N=20)</t>
  </si>
  <si>
    <t>POPSIZE: number of people living in the city in 2010</t>
  </si>
  <si>
    <t>Example: All data are from http://www.city-data.com from 2010</t>
  </si>
  <si>
    <t>POLICEper1K: number of full-time police officers per 1,000 citizens in 2010</t>
  </si>
  <si>
    <t>Political Leaning 2010</t>
  </si>
  <si>
    <t>Homicide Rate 2010</t>
  </si>
  <si>
    <t>Coeff of Variation</t>
  </si>
  <si>
    <t>…</t>
  </si>
  <si>
    <t>A,a1</t>
  </si>
  <si>
    <t>B</t>
  </si>
  <si>
    <t>C</t>
  </si>
  <si>
    <t>D</t>
  </si>
  <si>
    <t>E</t>
  </si>
  <si>
    <t>G</t>
  </si>
  <si>
    <t>H</t>
  </si>
  <si>
    <t>I</t>
  </si>
  <si>
    <t>Question: Are you for rehab for criminals who are drug abusers?</t>
  </si>
  <si>
    <t>Yes</t>
  </si>
  <si>
    <t>No</t>
  </si>
  <si>
    <r>
      <t>Problem</t>
    </r>
    <r>
      <rPr>
        <sz val="10"/>
        <rFont val="Arial"/>
      </rPr>
      <t>: How does age influence people's opinion of rehab for drug abusing criminals?</t>
    </r>
  </si>
  <si>
    <t>Age of respondent in years</t>
  </si>
  <si>
    <r>
      <t>Hypothesis</t>
    </r>
    <r>
      <rPr>
        <sz val="10"/>
        <rFont val="Arial"/>
      </rPr>
      <t>: People who want rehab for criminals who are drug abusers are different in age than those who don't want rehab for criminals.</t>
    </r>
  </si>
  <si>
    <t>Arithmatic Mean "= Average(d4:d19)":</t>
  </si>
  <si>
    <t xml:space="preserve"> N = 31 cases (15 yes, 16 no)</t>
  </si>
  <si>
    <t>t-test 2-tail probability:</t>
  </si>
  <si>
    <t>t-test formula is below:</t>
  </si>
  <si>
    <t>2 = how many tails, in this case two</t>
  </si>
  <si>
    <t>2 = assume equal stdev…note, a "3" would assume unequal stdev</t>
  </si>
  <si>
    <t>Age</t>
  </si>
  <si>
    <t>RehabSACrim</t>
  </si>
  <si>
    <t>Codebook</t>
  </si>
  <si>
    <t>Age = Age of respondent in years</t>
  </si>
  <si>
    <t>RehabSACrim = Should substance abusing (SA) crimininals get rehabilitation?</t>
  </si>
  <si>
    <t>1=Yes, SA Criminals should get rehab</t>
  </si>
  <si>
    <t>0=No, SA Criminals should NOT get rehab</t>
  </si>
  <si>
    <t>"=ttest(d4:d19,e4:e19,2,2)"</t>
  </si>
  <si>
    <t>e4:e19=range for 2nd group</t>
  </si>
  <si>
    <t>d4:d19=range for 1st group</t>
  </si>
  <si>
    <t>Interpretation: 3% of the observed difference is due to chance, therefore if alpha=5%, we reject the null hypothesis and say there appears to be an age difference that is not a fluke between those who are for rehab as the option for drug abusing criminals and those who are not for rehab as the option. Younger folks are for rehab while older folks are against it.</t>
  </si>
  <si>
    <t>Standard Deviation "= Stdev(e4:e19)":</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</si>
</sst>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0.0"/>
    <numFmt numFmtId="165" formatCode="#,##0.0"/>
    <numFmt numFmtId="166" formatCode="&quot;$&quot;#,##0"/>
    <numFmt numFmtId="167" formatCode="0.0%"/>
    <numFmt numFmtId="168" formatCode="0.000"/>
  </numFmts>
  <fonts count="22" x14ac:knownFonts="1">
    <font>
      <sz val="10"/>
      <name val="Arial"/>
    </font>
    <font>
      <sz val="8"/>
      <name val="Arial"/>
    </font>
    <font>
      <b/>
      <sz val="12"/>
      <name val="Times New Roman"/>
      <family val="1"/>
    </font>
    <font>
      <sz val="12"/>
      <name val="Times New Roman"/>
      <family val="1"/>
    </font>
    <font>
      <i/>
      <sz val="10"/>
      <name val="Arial"/>
    </font>
    <font>
      <sz val="10"/>
      <name val="Times New Roman"/>
      <family val="1"/>
    </font>
    <font>
      <b/>
      <i/>
      <sz val="26"/>
      <name val="Arial"/>
      <family val="2"/>
    </font>
    <font>
      <b/>
      <sz val="26"/>
      <name val="Arial"/>
      <family val="2"/>
    </font>
    <font>
      <b/>
      <sz val="10"/>
      <name val="Times New Roman"/>
      <family val="1"/>
    </font>
    <font>
      <b/>
      <sz val="22"/>
      <name val="Arial"/>
      <family val="2"/>
    </font>
    <font>
      <sz val="10"/>
      <name val="Arial"/>
      <family val="2"/>
    </font>
    <font>
      <b/>
      <u/>
      <sz val="10"/>
      <name val="Times New Roman"/>
      <family val="1"/>
    </font>
    <font>
      <sz val="7"/>
      <name val="Times New Roman"/>
      <family val="1"/>
    </font>
    <font>
      <sz val="11"/>
      <name val="Times New Roman"/>
      <family val="1"/>
    </font>
    <font>
      <b/>
      <sz val="11"/>
      <name val="Times New Roman"/>
      <family val="1"/>
    </font>
    <font>
      <i/>
      <sz val="10"/>
      <name val="Times New Roman"/>
      <family val="1"/>
    </font>
    <font>
      <b/>
      <i/>
      <sz val="10"/>
      <name val="Times New Roman"/>
      <family val="1"/>
    </font>
    <font>
      <sz val="9"/>
      <name val="Times New Roman"/>
      <family val="1"/>
    </font>
    <font>
      <b/>
      <sz val="20"/>
      <name val="Times New Roman"/>
      <family val="1"/>
    </font>
    <font>
      <sz val="20"/>
      <name val="Times New Roman"/>
      <family val="1"/>
    </font>
    <font>
      <b/>
      <sz val="20"/>
      <color rgb="FF00B050"/>
      <name val="Times New Roman"/>
      <family val="1"/>
    </font>
    <font>
      <b/>
      <i/>
      <sz val="20"/>
      <name val="Times New Roman"/>
      <family val="1"/>
    </font>
  </fonts>
  <fills count="6">
    <fill>
      <patternFill patternType="none"/>
    </fill>
    <fill>
      <patternFill patternType="gray125"/>
    </fill>
    <fill>
      <patternFill patternType="solid">
        <fgColor indexed="50"/>
        <bgColor indexed="64"/>
      </patternFill>
    </fill>
    <fill>
      <patternFill patternType="solid">
        <fgColor rgb="FFFFFF00"/>
        <bgColor indexed="64"/>
      </patternFill>
    </fill>
    <fill>
      <patternFill patternType="solid">
        <fgColor indexed="11"/>
        <bgColor indexed="64"/>
      </patternFill>
    </fill>
    <fill>
      <patternFill patternType="solid">
        <fgColor rgb="FF00FF00"/>
        <bgColor indexed="64"/>
      </patternFill>
    </fill>
  </fills>
  <borders count="23">
    <border>
      <left/>
      <right/>
      <top/>
      <bottom/>
      <diagonal/>
    </border>
    <border>
      <left/>
      <right/>
      <top/>
      <bottom style="medium">
        <color indexed="64"/>
      </bottom>
      <diagonal/>
    </border>
    <border>
      <left/>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double">
        <color indexed="64"/>
      </bottom>
      <diagonal/>
    </border>
  </borders>
  <cellStyleXfs count="1">
    <xf numFmtId="0" fontId="0" fillId="0" borderId="0"/>
  </cellStyleXfs>
  <cellXfs count="140">
    <xf numFmtId="0" fontId="0" fillId="0" borderId="0" xfId="0"/>
    <xf numFmtId="0" fontId="3" fillId="0" borderId="0" xfId="0" applyFont="1"/>
    <xf numFmtId="3" fontId="3" fillId="0" borderId="0" xfId="0" applyNumberFormat="1" applyFont="1"/>
    <xf numFmtId="0" fontId="0" fillId="0" borderId="0" xfId="0" applyFill="1" applyBorder="1" applyAlignment="1"/>
    <xf numFmtId="0" fontId="0" fillId="0" borderId="1" xfId="0" applyFill="1" applyBorder="1" applyAlignment="1"/>
    <xf numFmtId="0" fontId="4" fillId="0" borderId="2" xfId="0" applyFont="1" applyFill="1" applyBorder="1" applyAlignment="1">
      <alignment horizontal="center"/>
    </xf>
    <xf numFmtId="0" fontId="6" fillId="2" borderId="2" xfId="0" applyFont="1" applyFill="1" applyBorder="1" applyAlignment="1">
      <alignment horizontal="center"/>
    </xf>
    <xf numFmtId="0" fontId="7" fillId="2" borderId="0" xfId="0" applyFont="1" applyFill="1" applyBorder="1" applyAlignment="1"/>
    <xf numFmtId="164" fontId="0" fillId="0" borderId="0" xfId="0" applyNumberFormat="1" applyFill="1" applyBorder="1" applyAlignment="1"/>
    <xf numFmtId="164" fontId="0" fillId="0" borderId="1" xfId="0" applyNumberFormat="1" applyFill="1" applyBorder="1" applyAlignment="1"/>
    <xf numFmtId="0" fontId="3" fillId="0" borderId="0" xfId="0" applyFont="1" applyBorder="1"/>
    <xf numFmtId="3" fontId="3" fillId="0" borderId="0" xfId="0" applyNumberFormat="1" applyFont="1" applyBorder="1"/>
    <xf numFmtId="0" fontId="5" fillId="0" borderId="0" xfId="0" applyFont="1" applyBorder="1" applyAlignment="1">
      <alignment horizontal="center"/>
    </xf>
    <xf numFmtId="0" fontId="5" fillId="0" borderId="0" xfId="0" applyFont="1" applyBorder="1" applyAlignment="1">
      <alignment horizontal="left"/>
    </xf>
    <xf numFmtId="3" fontId="5" fillId="0" borderId="0" xfId="0" applyNumberFormat="1" applyFont="1" applyBorder="1"/>
    <xf numFmtId="164" fontId="5" fillId="0" borderId="0" xfId="0" applyNumberFormat="1" applyFont="1" applyBorder="1"/>
    <xf numFmtId="0" fontId="8" fillId="0" borderId="0" xfId="0" applyFont="1" applyBorder="1" applyAlignment="1">
      <alignment horizontal="center"/>
    </xf>
    <xf numFmtId="3" fontId="3" fillId="0" borderId="0" xfId="0" applyNumberFormat="1" applyFont="1" applyFill="1" applyBorder="1"/>
    <xf numFmtId="0" fontId="3" fillId="0" borderId="0" xfId="0" applyFont="1" applyFill="1" applyBorder="1"/>
    <xf numFmtId="166" fontId="3" fillId="0" borderId="0" xfId="0" applyNumberFormat="1" applyFont="1" applyFill="1" applyBorder="1"/>
    <xf numFmtId="167" fontId="3" fillId="0" borderId="0" xfId="0" applyNumberFormat="1" applyFont="1" applyFill="1" applyBorder="1"/>
    <xf numFmtId="164" fontId="3" fillId="0" borderId="0" xfId="0" applyNumberFormat="1" applyFont="1" applyFill="1" applyBorder="1"/>
    <xf numFmtId="3" fontId="8" fillId="0" borderId="0" xfId="0" applyNumberFormat="1" applyFont="1" applyBorder="1" applyAlignment="1">
      <alignment horizontal="center"/>
    </xf>
    <xf numFmtId="0" fontId="8" fillId="0" borderId="0" xfId="0" applyFont="1" applyBorder="1" applyAlignment="1">
      <alignment horizontal="center" vertical="center" wrapText="1"/>
    </xf>
    <xf numFmtId="0" fontId="2" fillId="0" borderId="0" xfId="0" applyFont="1" applyBorder="1" applyAlignment="1">
      <alignment horizontal="center"/>
    </xf>
    <xf numFmtId="0" fontId="5" fillId="0" borderId="0" xfId="0" applyFont="1" applyBorder="1"/>
    <xf numFmtId="0" fontId="3" fillId="0" borderId="0" xfId="0" applyFont="1" applyBorder="1" applyAlignment="1">
      <alignment horizontal="center"/>
    </xf>
    <xf numFmtId="1" fontId="5" fillId="0" borderId="0" xfId="0" applyNumberFormat="1" applyFont="1" applyBorder="1" applyAlignment="1">
      <alignment horizontal="center"/>
    </xf>
    <xf numFmtId="3" fontId="2" fillId="0" borderId="0" xfId="0" applyNumberFormat="1" applyFont="1" applyBorder="1" applyAlignment="1">
      <alignment horizontal="center"/>
    </xf>
    <xf numFmtId="0" fontId="2" fillId="0" borderId="0" xfId="0" applyFont="1" applyBorder="1"/>
    <xf numFmtId="165" fontId="2" fillId="0" borderId="0" xfId="0" applyNumberFormat="1" applyFont="1" applyBorder="1" applyAlignment="1">
      <alignment horizontal="center"/>
    </xf>
    <xf numFmtId="0" fontId="10" fillId="0" borderId="0" xfId="0" applyFont="1"/>
    <xf numFmtId="0" fontId="2" fillId="0" borderId="0" xfId="0" applyFont="1" applyBorder="1" applyAlignment="1">
      <alignment horizontal="left" indent="1"/>
    </xf>
    <xf numFmtId="0" fontId="3" fillId="0" borderId="0" xfId="0" applyFont="1" applyBorder="1" applyAlignment="1">
      <alignment horizontal="left" indent="1"/>
    </xf>
    <xf numFmtId="0" fontId="2" fillId="0" borderId="0" xfId="0" applyFont="1" applyBorder="1" applyAlignment="1">
      <alignment horizontal="center" wrapText="1"/>
    </xf>
    <xf numFmtId="0" fontId="3" fillId="0" borderId="0" xfId="0" applyFont="1" applyFill="1" applyBorder="1" applyAlignment="1">
      <alignment horizontal="left" indent="1"/>
    </xf>
    <xf numFmtId="0" fontId="3" fillId="0" borderId="0" xfId="0" applyFont="1" applyFill="1" applyBorder="1" applyAlignment="1">
      <alignment horizontal="right" indent="1"/>
    </xf>
    <xf numFmtId="0" fontId="3" fillId="0" borderId="0" xfId="0" applyFont="1" applyBorder="1" applyAlignment="1">
      <alignment horizontal="right" indent="1"/>
    </xf>
    <xf numFmtId="0" fontId="5" fillId="0" borderId="0" xfId="0" applyFont="1" applyBorder="1" applyAlignment="1">
      <alignment horizontal="left" indent="1"/>
    </xf>
    <xf numFmtId="0" fontId="3" fillId="0" borderId="0" xfId="0" applyNumberFormat="1" applyFont="1" applyBorder="1"/>
    <xf numFmtId="0" fontId="3" fillId="0" borderId="0" xfId="0" applyFont="1" applyBorder="1" applyAlignment="1">
      <alignment horizontal="right"/>
    </xf>
    <xf numFmtId="0" fontId="3" fillId="0" borderId="0" xfId="0" applyFont="1" applyBorder="1" applyAlignment="1">
      <alignment horizontal="left"/>
    </xf>
    <xf numFmtId="0" fontId="3" fillId="0" borderId="0" xfId="0" applyFont="1" applyBorder="1" applyAlignment="1">
      <alignment horizontal="left" indent="2"/>
    </xf>
    <xf numFmtId="0" fontId="2" fillId="0" borderId="0" xfId="0" applyFont="1" applyBorder="1" applyAlignment="1">
      <alignment horizontal="right"/>
    </xf>
    <xf numFmtId="3" fontId="3" fillId="0" borderId="0" xfId="0" applyNumberFormat="1" applyFont="1" applyFill="1" applyBorder="1" applyAlignment="1">
      <alignment horizontal="right"/>
    </xf>
    <xf numFmtId="0" fontId="3" fillId="0" borderId="0" xfId="0" applyFont="1" applyFill="1" applyBorder="1" applyAlignment="1">
      <alignment horizontal="right"/>
    </xf>
    <xf numFmtId="2" fontId="3" fillId="0" borderId="0" xfId="0" applyNumberFormat="1" applyFont="1"/>
    <xf numFmtId="164" fontId="3" fillId="0" borderId="0" xfId="0" applyNumberFormat="1" applyFont="1" applyFill="1" applyBorder="1" applyAlignment="1">
      <alignment horizontal="center"/>
    </xf>
    <xf numFmtId="164" fontId="3" fillId="0" borderId="0" xfId="0" applyNumberFormat="1" applyFont="1" applyBorder="1" applyAlignment="1">
      <alignment horizontal="center"/>
    </xf>
    <xf numFmtId="0" fontId="4" fillId="0" borderId="3" xfId="0" applyFont="1" applyFill="1" applyBorder="1" applyAlignment="1">
      <alignment horizontal="center"/>
    </xf>
    <xf numFmtId="0" fontId="0" fillId="0" borderId="3" xfId="0" applyFill="1" applyBorder="1" applyAlignment="1"/>
    <xf numFmtId="2" fontId="0" fillId="0" borderId="3" xfId="0" applyNumberFormat="1" applyFill="1" applyBorder="1" applyAlignment="1">
      <alignment horizontal="center"/>
    </xf>
    <xf numFmtId="0" fontId="3" fillId="0" borderId="4" xfId="0" applyFont="1" applyBorder="1" applyAlignment="1">
      <alignment horizontal="center"/>
    </xf>
    <xf numFmtId="165" fontId="5" fillId="0" borderId="0" xfId="0" applyNumberFormat="1" applyFont="1" applyBorder="1" applyAlignment="1">
      <alignment horizontal="center"/>
    </xf>
    <xf numFmtId="0" fontId="5" fillId="0" borderId="0" xfId="0" applyFont="1"/>
    <xf numFmtId="0" fontId="11" fillId="0" borderId="0" xfId="0" applyFont="1"/>
    <xf numFmtId="0" fontId="12" fillId="0" borderId="0" xfId="0" applyFont="1"/>
    <xf numFmtId="0" fontId="3" fillId="0" borderId="0" xfId="0" applyFont="1" applyBorder="1" applyAlignment="1">
      <alignment horizontal="left" vertical="top" wrapText="1" indent="2"/>
    </xf>
    <xf numFmtId="0" fontId="3" fillId="0" borderId="0" xfId="0" applyFont="1" applyBorder="1" applyAlignment="1">
      <alignment horizontal="left" vertical="top" wrapText="1"/>
    </xf>
    <xf numFmtId="0" fontId="0" fillId="0" borderId="0" xfId="0" applyBorder="1" applyAlignment="1">
      <alignment horizontal="left" vertical="top" wrapText="1"/>
    </xf>
    <xf numFmtId="0" fontId="3" fillId="0" borderId="0" xfId="0" applyFont="1" applyAlignment="1">
      <alignment horizontal="center"/>
    </xf>
    <xf numFmtId="0" fontId="3" fillId="0" borderId="3" xfId="0" applyFont="1" applyBorder="1" applyAlignment="1">
      <alignment horizontal="center"/>
    </xf>
    <xf numFmtId="0" fontId="13" fillId="0" borderId="3" xfId="0" applyFont="1" applyBorder="1" applyAlignment="1">
      <alignment horizontal="center"/>
    </xf>
    <xf numFmtId="0" fontId="3" fillId="3" borderId="3" xfId="0" applyFont="1" applyFill="1" applyBorder="1" applyAlignment="1">
      <alignment horizontal="center"/>
    </xf>
    <xf numFmtId="0" fontId="2" fillId="3" borderId="0" xfId="0" applyFont="1" applyFill="1" applyBorder="1" applyAlignment="1">
      <alignment horizontal="center"/>
    </xf>
    <xf numFmtId="0" fontId="2" fillId="3" borderId="0" xfId="0" applyFont="1" applyFill="1" applyBorder="1" applyAlignment="1">
      <alignment horizontal="right"/>
    </xf>
    <xf numFmtId="0" fontId="3" fillId="0" borderId="0" xfId="0" applyFont="1" applyAlignment="1">
      <alignment horizontal="left" indent="2"/>
    </xf>
    <xf numFmtId="2" fontId="3" fillId="0" borderId="0" xfId="0" applyNumberFormat="1" applyFont="1" applyAlignment="1">
      <alignment horizontal="center"/>
    </xf>
    <xf numFmtId="0" fontId="13" fillId="0" borderId="0" xfId="0" applyFont="1"/>
    <xf numFmtId="9" fontId="2" fillId="0" borderId="0" xfId="0" applyNumberFormat="1" applyFont="1" applyBorder="1" applyAlignment="1">
      <alignment horizontal="center"/>
    </xf>
    <xf numFmtId="164" fontId="2" fillId="0" borderId="0" xfId="0" applyNumberFormat="1" applyFont="1" applyBorder="1" applyAlignment="1">
      <alignment horizontal="center"/>
    </xf>
    <xf numFmtId="0" fontId="14" fillId="3" borderId="0" xfId="0" applyFont="1" applyFill="1" applyBorder="1"/>
    <xf numFmtId="0" fontId="8" fillId="0" borderId="0" xfId="0" applyFont="1" applyBorder="1" applyAlignment="1">
      <alignment horizontal="center" wrapText="1"/>
    </xf>
    <xf numFmtId="9" fontId="3" fillId="0" borderId="0" xfId="0" applyNumberFormat="1" applyFont="1" applyFill="1" applyBorder="1"/>
    <xf numFmtId="0" fontId="2" fillId="0" borderId="0" xfId="0" applyFont="1" applyBorder="1" applyAlignment="1">
      <alignment horizontal="center"/>
    </xf>
    <xf numFmtId="0" fontId="3" fillId="0" borderId="0" xfId="0" applyFont="1" applyBorder="1" applyAlignment="1">
      <alignment horizontal="left" vertical="top" wrapText="1" indent="2"/>
    </xf>
    <xf numFmtId="0" fontId="3" fillId="0" borderId="0" xfId="0" applyFont="1" applyBorder="1" applyAlignment="1">
      <alignment horizontal="left" vertical="top" wrapText="1"/>
    </xf>
    <xf numFmtId="0" fontId="0" fillId="0" borderId="0" xfId="0" applyBorder="1" applyAlignment="1">
      <alignment horizontal="left" vertical="top" wrapText="1"/>
    </xf>
    <xf numFmtId="0" fontId="9" fillId="0" borderId="5" xfId="0" applyFont="1" applyBorder="1" applyAlignment="1">
      <alignment horizontal="center" wrapText="1"/>
    </xf>
    <xf numFmtId="0" fontId="9" fillId="0" borderId="6" xfId="0" applyFont="1" applyBorder="1" applyAlignment="1">
      <alignment horizontal="center" wrapText="1"/>
    </xf>
    <xf numFmtId="0" fontId="9" fillId="0" borderId="7" xfId="0" applyFont="1" applyBorder="1" applyAlignment="1">
      <alignment horizontal="center" wrapText="1"/>
    </xf>
    <xf numFmtId="0" fontId="9" fillId="0" borderId="8" xfId="0" applyFont="1" applyBorder="1" applyAlignment="1">
      <alignment horizontal="center" wrapText="1"/>
    </xf>
    <xf numFmtId="0" fontId="9" fillId="0" borderId="0" xfId="0" applyFont="1" applyBorder="1" applyAlignment="1">
      <alignment horizontal="center" wrapText="1"/>
    </xf>
    <xf numFmtId="0" fontId="9" fillId="0" borderId="9" xfId="0" applyFont="1" applyBorder="1" applyAlignment="1">
      <alignment horizontal="center" wrapText="1"/>
    </xf>
    <xf numFmtId="0" fontId="9" fillId="0" borderId="10" xfId="0" applyFont="1" applyBorder="1" applyAlignment="1">
      <alignment horizontal="center" wrapText="1"/>
    </xf>
    <xf numFmtId="0" fontId="9" fillId="0" borderId="4" xfId="0" applyFont="1" applyBorder="1" applyAlignment="1">
      <alignment horizontal="center" wrapText="1"/>
    </xf>
    <xf numFmtId="0" fontId="9" fillId="0" borderId="11" xfId="0" applyFont="1" applyBorder="1" applyAlignment="1">
      <alignment horizontal="center" wrapText="1"/>
    </xf>
    <xf numFmtId="0" fontId="8" fillId="0" borderId="3" xfId="0" applyFont="1" applyBorder="1" applyAlignment="1">
      <alignment horizontal="center"/>
    </xf>
    <xf numFmtId="0" fontId="0" fillId="0" borderId="3" xfId="0" applyBorder="1" applyAlignment="1">
      <alignment horizontal="center"/>
    </xf>
    <xf numFmtId="0" fontId="15" fillId="0" borderId="12" xfId="0" applyFont="1" applyBorder="1" applyAlignment="1">
      <alignment horizontal="center" vertical="top" wrapText="1"/>
    </xf>
    <xf numFmtId="0" fontId="15" fillId="0" borderId="13" xfId="0" applyFont="1" applyBorder="1" applyAlignment="1">
      <alignment horizontal="center" vertical="top" wrapText="1"/>
    </xf>
    <xf numFmtId="0" fontId="8" fillId="0" borderId="14" xfId="0" applyFont="1" applyBorder="1" applyAlignment="1">
      <alignment horizontal="center"/>
    </xf>
    <xf numFmtId="0" fontId="0" fillId="0" borderId="0" xfId="0" applyAlignment="1">
      <alignment horizontal="center"/>
    </xf>
    <xf numFmtId="0" fontId="11" fillId="0" borderId="15" xfId="0" applyFont="1" applyBorder="1" applyAlignment="1">
      <alignment horizontal="center" wrapText="1"/>
    </xf>
    <xf numFmtId="0" fontId="0" fillId="0" borderId="16" xfId="0" applyBorder="1" applyAlignment="1">
      <alignment horizontal="center" wrapText="1"/>
    </xf>
    <xf numFmtId="0" fontId="0" fillId="0" borderId="17" xfId="0" applyBorder="1" applyAlignment="1">
      <alignment horizontal="center" wrapText="1"/>
    </xf>
    <xf numFmtId="0" fontId="8" fillId="0" borderId="17" xfId="0" applyFont="1" applyBorder="1" applyAlignment="1">
      <alignment horizontal="center" vertical="center" wrapText="1"/>
    </xf>
    <xf numFmtId="0" fontId="0" fillId="0" borderId="18" xfId="0" applyBorder="1" applyAlignment="1">
      <alignment horizontal="center" wrapText="1"/>
    </xf>
    <xf numFmtId="0" fontId="0" fillId="0" borderId="0" xfId="0" applyBorder="1" applyAlignment="1">
      <alignment horizontal="center" wrapText="1"/>
    </xf>
    <xf numFmtId="0" fontId="0" fillId="0" borderId="19" xfId="0" applyBorder="1" applyAlignment="1">
      <alignment horizontal="center" wrapText="1"/>
    </xf>
    <xf numFmtId="0" fontId="0" fillId="0" borderId="19" xfId="0" applyBorder="1" applyAlignment="1">
      <alignment horizontal="center" vertical="center" wrapText="1"/>
    </xf>
    <xf numFmtId="0" fontId="0" fillId="0" borderId="20" xfId="0" applyBorder="1" applyAlignment="1">
      <alignment horizontal="center" wrapText="1"/>
    </xf>
    <xf numFmtId="0" fontId="0" fillId="0" borderId="1" xfId="0" applyBorder="1" applyAlignment="1">
      <alignment horizontal="center" wrapText="1"/>
    </xf>
    <xf numFmtId="0" fontId="0" fillId="0" borderId="21" xfId="0" applyBorder="1" applyAlignment="1">
      <alignment horizontal="center" wrapText="1"/>
    </xf>
    <xf numFmtId="0" fontId="11" fillId="0" borderId="15" xfId="0" applyFont="1" applyBorder="1" applyAlignment="1">
      <alignment horizontal="center" vertical="center" wrapText="1"/>
    </xf>
    <xf numFmtId="0" fontId="0" fillId="0" borderId="16" xfId="0" applyBorder="1" applyAlignment="1">
      <alignment horizontal="center" vertical="center" wrapText="1"/>
    </xf>
    <xf numFmtId="0" fontId="0" fillId="0" borderId="17" xfId="0" applyBorder="1" applyAlignment="1">
      <alignment horizontal="center" vertical="center" wrapText="1"/>
    </xf>
    <xf numFmtId="0" fontId="0" fillId="0" borderId="18" xfId="0" applyBorder="1" applyAlignment="1">
      <alignment horizontal="center" vertical="center" wrapText="1"/>
    </xf>
    <xf numFmtId="0" fontId="0" fillId="0" borderId="0" xfId="0" applyBorder="1" applyAlignment="1">
      <alignment horizontal="center" vertical="center" wrapText="1"/>
    </xf>
    <xf numFmtId="0" fontId="0" fillId="0" borderId="21" xfId="0" applyBorder="1" applyAlignment="1">
      <alignment horizontal="center" vertical="center" wrapText="1"/>
    </xf>
    <xf numFmtId="0" fontId="0" fillId="0" borderId="20" xfId="0" applyBorder="1" applyAlignment="1">
      <alignment horizontal="center" vertical="center" wrapText="1"/>
    </xf>
    <xf numFmtId="0" fontId="0" fillId="0" borderId="1" xfId="0" applyBorder="1" applyAlignment="1">
      <alignment horizontal="center" vertical="center" wrapText="1"/>
    </xf>
    <xf numFmtId="0" fontId="0" fillId="0" borderId="22" xfId="0" applyBorder="1" applyAlignment="1">
      <alignment horizontal="center"/>
    </xf>
    <xf numFmtId="0" fontId="8" fillId="0" borderId="0" xfId="0" applyFont="1" applyAlignment="1">
      <alignment horizontal="right"/>
    </xf>
    <xf numFmtId="164" fontId="16" fillId="0" borderId="0" xfId="0" applyNumberFormat="1" applyFont="1" applyAlignment="1">
      <alignment horizontal="center"/>
    </xf>
    <xf numFmtId="168" fontId="8" fillId="4" borderId="0" xfId="0" applyNumberFormat="1" applyFont="1" applyFill="1" applyAlignment="1">
      <alignment horizontal="center" vertical="top"/>
    </xf>
    <xf numFmtId="0" fontId="17" fillId="0" borderId="15" xfId="0" applyFont="1" applyBorder="1" applyAlignment="1">
      <alignment horizontal="left" vertical="top" wrapText="1" indent="1"/>
    </xf>
    <xf numFmtId="0" fontId="17" fillId="0" borderId="16" xfId="0" applyFont="1" applyBorder="1" applyAlignment="1">
      <alignment horizontal="left" vertical="top" wrapText="1" indent="1"/>
    </xf>
    <xf numFmtId="0" fontId="17" fillId="0" borderId="17" xfId="0" applyFont="1" applyBorder="1" applyAlignment="1">
      <alignment horizontal="left" vertical="top" wrapText="1" indent="1"/>
    </xf>
    <xf numFmtId="0" fontId="17" fillId="0" borderId="18" xfId="0" applyFont="1" applyBorder="1" applyAlignment="1">
      <alignment horizontal="left" vertical="top" wrapText="1" indent="1"/>
    </xf>
    <xf numFmtId="0" fontId="17" fillId="0" borderId="0" xfId="0" applyFont="1" applyBorder="1" applyAlignment="1">
      <alignment horizontal="left" vertical="top" wrapText="1" indent="1"/>
    </xf>
    <xf numFmtId="0" fontId="17" fillId="0" borderId="19" xfId="0" applyFont="1" applyBorder="1" applyAlignment="1">
      <alignment horizontal="left" vertical="top" wrapText="1" indent="1"/>
    </xf>
    <xf numFmtId="0" fontId="0" fillId="0" borderId="0" xfId="0" applyAlignment="1">
      <alignment horizontal="left" indent="1"/>
    </xf>
    <xf numFmtId="0" fontId="17" fillId="0" borderId="20" xfId="0" applyFont="1" applyBorder="1" applyAlignment="1">
      <alignment horizontal="left" vertical="top" wrapText="1" indent="1"/>
    </xf>
    <xf numFmtId="0" fontId="17" fillId="0" borderId="1" xfId="0" applyFont="1" applyBorder="1" applyAlignment="1">
      <alignment horizontal="left" vertical="top" wrapText="1" indent="1"/>
    </xf>
    <xf numFmtId="0" fontId="17" fillId="0" borderId="21" xfId="0" applyFont="1" applyBorder="1" applyAlignment="1">
      <alignment horizontal="left" vertical="top" wrapText="1" indent="1"/>
    </xf>
    <xf numFmtId="0" fontId="0" fillId="0" borderId="0" xfId="0" applyBorder="1" applyAlignment="1">
      <alignment horizontal="left" vertical="top" wrapText="1" indent="1"/>
    </xf>
    <xf numFmtId="0" fontId="19" fillId="0" borderId="0" xfId="0" applyFont="1" applyBorder="1"/>
    <xf numFmtId="0" fontId="19" fillId="0" borderId="0" xfId="0" applyFont="1" applyBorder="1" applyAlignment="1">
      <alignment horizontal="center"/>
    </xf>
    <xf numFmtId="0" fontId="20" fillId="0" borderId="0" xfId="0" applyFont="1" applyBorder="1"/>
    <xf numFmtId="0" fontId="19" fillId="0" borderId="0" xfId="0" applyFont="1" applyFill="1" applyBorder="1" applyAlignment="1">
      <alignment horizontal="center"/>
    </xf>
    <xf numFmtId="0" fontId="19" fillId="0" borderId="1" xfId="0" applyFont="1" applyBorder="1" applyAlignment="1">
      <alignment horizontal="center"/>
    </xf>
    <xf numFmtId="0" fontId="19" fillId="0" borderId="1" xfId="0" applyFont="1" applyFill="1" applyBorder="1" applyAlignment="1">
      <alignment horizontal="center"/>
    </xf>
    <xf numFmtId="0" fontId="21" fillId="0" borderId="0" xfId="0" applyFont="1" applyBorder="1"/>
    <xf numFmtId="2" fontId="21" fillId="0" borderId="0" xfId="0" applyNumberFormat="1" applyFont="1" applyBorder="1" applyAlignment="1">
      <alignment horizontal="center"/>
    </xf>
    <xf numFmtId="0" fontId="11" fillId="0" borderId="0" xfId="0" applyFont="1" applyAlignment="1">
      <alignment horizontal="left" indent="1"/>
    </xf>
    <xf numFmtId="0" fontId="18" fillId="0" borderId="14" xfId="0" applyFont="1" applyBorder="1" applyAlignment="1">
      <alignment horizontal="center"/>
    </xf>
    <xf numFmtId="0" fontId="18" fillId="0" borderId="14" xfId="0" applyFont="1" applyBorder="1" applyAlignment="1">
      <alignment horizontal="left"/>
    </xf>
    <xf numFmtId="0" fontId="0" fillId="5" borderId="0" xfId="0" applyFill="1" applyAlignment="1">
      <alignment vertical="top"/>
    </xf>
    <xf numFmtId="0" fontId="8" fillId="5" borderId="0" xfId="0" applyFont="1" applyFill="1" applyAlignment="1">
      <alignment horizontal="right" vertical="top"/>
    </xf>
  </cellXfs>
  <cellStyles count="1">
    <cellStyle name="Normal" xfId="0" builtinId="0"/>
  </cellStyles>
  <dxfs count="0"/>
  <tableStyles count="0" defaultTableStyle="TableStyleMedium9" defaultPivotStyle="PivotStyleLight16"/>
  <colors>
    <mruColors>
      <color rgb="FF00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2</xdr:col>
      <xdr:colOff>9525</xdr:colOff>
      <xdr:row>11</xdr:row>
      <xdr:rowOff>57150</xdr:rowOff>
    </xdr:from>
    <xdr:to>
      <xdr:col>3</xdr:col>
      <xdr:colOff>9525</xdr:colOff>
      <xdr:row>11</xdr:row>
      <xdr:rowOff>57150</xdr:rowOff>
    </xdr:to>
    <xdr:sp macro="" textlink="">
      <xdr:nvSpPr>
        <xdr:cNvPr id="2" name="Line 3"/>
        <xdr:cNvSpPr>
          <a:spLocks noChangeShapeType="1"/>
        </xdr:cNvSpPr>
      </xdr:nvSpPr>
      <xdr:spPr bwMode="auto">
        <a:xfrm>
          <a:off x="1771650" y="2409825"/>
          <a:ext cx="87630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4</xdr:col>
      <xdr:colOff>57150</xdr:colOff>
      <xdr:row>22</xdr:row>
      <xdr:rowOff>133350</xdr:rowOff>
    </xdr:from>
    <xdr:to>
      <xdr:col>5</xdr:col>
      <xdr:colOff>438150</xdr:colOff>
      <xdr:row>22</xdr:row>
      <xdr:rowOff>247650</xdr:rowOff>
    </xdr:to>
    <xdr:sp macro="" textlink="">
      <xdr:nvSpPr>
        <xdr:cNvPr id="3" name="Line 4"/>
        <xdr:cNvSpPr>
          <a:spLocks noChangeShapeType="1"/>
        </xdr:cNvSpPr>
      </xdr:nvSpPr>
      <xdr:spPr bwMode="auto">
        <a:xfrm flipH="1" flipV="1">
          <a:off x="3248025" y="4438650"/>
          <a:ext cx="914400" cy="11430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9</xdr:col>
      <xdr:colOff>0</xdr:colOff>
      <xdr:row>30</xdr:row>
      <xdr:rowOff>0</xdr:rowOff>
    </xdr:to>
    <xdr:sp macro="" textlink="">
      <xdr:nvSpPr>
        <xdr:cNvPr id="4" name="Rectangle 5"/>
        <xdr:cNvSpPr>
          <a:spLocks noChangeArrowheads="1"/>
        </xdr:cNvSpPr>
      </xdr:nvSpPr>
      <xdr:spPr bwMode="auto">
        <a:xfrm>
          <a:off x="0" y="0"/>
          <a:ext cx="5600700" cy="5905500"/>
        </a:xfrm>
        <a:prstGeom prst="rect">
          <a:avLst/>
        </a:prstGeom>
        <a:noFill/>
        <a:ln w="9525">
          <a:solidFill>
            <a:srgbClr val="000000"/>
          </a:solidFill>
          <a:miter lim="800000"/>
          <a:headEnd/>
          <a:tailEnd/>
        </a:ln>
        <a:effectLst>
          <a:outerShdw dist="35921" dir="2700000" algn="ctr" rotWithShape="0">
            <a:srgbClr val="808080"/>
          </a:outerShdw>
        </a:effectLst>
      </xdr:spPr>
      <xdr:txBody>
        <a:bodyPr/>
        <a:lstStyle/>
        <a:p>
          <a:endParaRPr lang="en-US"/>
        </a:p>
      </xdr:txBody>
    </xdr:sp>
    <xdr:clientData/>
  </xdr:twoCellAnchor>
  <xdr:twoCellAnchor>
    <xdr:from>
      <xdr:col>0</xdr:col>
      <xdr:colOff>9525</xdr:colOff>
      <xdr:row>49</xdr:row>
      <xdr:rowOff>57150</xdr:rowOff>
    </xdr:from>
    <xdr:to>
      <xdr:col>0</xdr:col>
      <xdr:colOff>9525</xdr:colOff>
      <xdr:row>49</xdr:row>
      <xdr:rowOff>57150</xdr:rowOff>
    </xdr:to>
    <xdr:sp macro="" textlink="">
      <xdr:nvSpPr>
        <xdr:cNvPr id="6" name="Line 3"/>
        <xdr:cNvSpPr>
          <a:spLocks noChangeShapeType="1"/>
        </xdr:cNvSpPr>
      </xdr:nvSpPr>
      <xdr:spPr bwMode="auto">
        <a:xfrm>
          <a:off x="9525" y="605790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180975</xdr:colOff>
      <xdr:row>12</xdr:row>
      <xdr:rowOff>66675</xdr:rowOff>
    </xdr:from>
    <xdr:to>
      <xdr:col>5</xdr:col>
      <xdr:colOff>47625</xdr:colOff>
      <xdr:row>15</xdr:row>
      <xdr:rowOff>152400</xdr:rowOff>
    </xdr:to>
    <xdr:sp macro="" textlink="">
      <xdr:nvSpPr>
        <xdr:cNvPr id="1073" name="Line 1"/>
        <xdr:cNvSpPr>
          <a:spLocks noChangeShapeType="1"/>
        </xdr:cNvSpPr>
      </xdr:nvSpPr>
      <xdr:spPr bwMode="auto">
        <a:xfrm flipV="1">
          <a:off x="3238500" y="2562225"/>
          <a:ext cx="476250" cy="5810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8"/>
  <sheetViews>
    <sheetView tabSelected="1" zoomScale="93" zoomScaleNormal="93" workbookViewId="0">
      <selection activeCell="C30" sqref="C30"/>
    </sheetView>
  </sheetViews>
  <sheetFormatPr defaultRowHeight="15.75" x14ac:dyDescent="0.25"/>
  <cols>
    <col min="1" max="1" width="13.85546875" style="26" customWidth="1"/>
    <col min="2" max="2" width="12.85546875" style="10" customWidth="1"/>
    <col min="3" max="3" width="10.7109375" style="10" bestFit="1" customWidth="1"/>
    <col min="4" max="4" width="9.140625" style="10"/>
    <col min="5" max="5" width="12.28515625" style="10" customWidth="1"/>
    <col min="6" max="6" width="9.42578125" style="10" customWidth="1"/>
    <col min="7" max="7" width="10.7109375" style="11" customWidth="1"/>
    <col min="8" max="8" width="13" style="10" customWidth="1"/>
    <col min="9" max="16384" width="9.140625" style="10"/>
  </cols>
  <sheetData>
    <row r="1" spans="1:8" x14ac:dyDescent="0.25">
      <c r="A1" s="74" t="s">
        <v>164</v>
      </c>
      <c r="B1" s="74"/>
      <c r="C1" s="74"/>
      <c r="D1" s="74"/>
      <c r="E1" s="74"/>
      <c r="F1" s="74"/>
      <c r="G1" s="74"/>
    </row>
    <row r="2" spans="1:8" s="24" customFormat="1" ht="26.25" x14ac:dyDescent="0.25">
      <c r="A2" s="16" t="s">
        <v>20</v>
      </c>
      <c r="B2" s="16" t="s">
        <v>3</v>
      </c>
      <c r="C2" s="16" t="s">
        <v>23</v>
      </c>
      <c r="D2" s="16" t="s">
        <v>49</v>
      </c>
      <c r="E2" s="22" t="s">
        <v>53</v>
      </c>
      <c r="F2" s="23" t="s">
        <v>52</v>
      </c>
      <c r="G2" s="23" t="s">
        <v>169</v>
      </c>
      <c r="H2" s="72" t="s">
        <v>168</v>
      </c>
    </row>
    <row r="3" spans="1:8" x14ac:dyDescent="0.25">
      <c r="A3" s="12">
        <v>1</v>
      </c>
      <c r="B3" s="25" t="s">
        <v>4</v>
      </c>
      <c r="C3" s="14">
        <v>217074</v>
      </c>
      <c r="D3" s="53">
        <v>6</v>
      </c>
      <c r="E3" s="14">
        <v>32937</v>
      </c>
      <c r="F3" s="15">
        <v>2.15</v>
      </c>
      <c r="G3" s="15">
        <v>12.7</v>
      </c>
      <c r="H3" s="12">
        <v>1</v>
      </c>
    </row>
    <row r="4" spans="1:8" x14ac:dyDescent="0.25">
      <c r="A4" s="12">
        <v>2</v>
      </c>
      <c r="B4" s="13" t="s">
        <v>21</v>
      </c>
      <c r="C4" s="14">
        <v>20962</v>
      </c>
      <c r="D4" s="53">
        <v>4</v>
      </c>
      <c r="E4" s="14">
        <v>28100</v>
      </c>
      <c r="F4" s="15">
        <v>1.53</v>
      </c>
      <c r="G4" s="15">
        <v>1</v>
      </c>
      <c r="H4" s="12">
        <v>2</v>
      </c>
    </row>
    <row r="5" spans="1:8" x14ac:dyDescent="0.25">
      <c r="A5" s="12">
        <v>3</v>
      </c>
      <c r="B5" s="13" t="s">
        <v>5</v>
      </c>
      <c r="C5" s="14">
        <v>29636</v>
      </c>
      <c r="D5" s="53">
        <v>7</v>
      </c>
      <c r="E5" s="14">
        <v>32300</v>
      </c>
      <c r="F5" s="15">
        <v>1.41</v>
      </c>
      <c r="G5" s="15">
        <v>0</v>
      </c>
      <c r="H5" s="12">
        <v>1</v>
      </c>
    </row>
    <row r="6" spans="1:8" x14ac:dyDescent="0.25">
      <c r="A6" s="12">
        <v>4</v>
      </c>
      <c r="B6" s="13" t="s">
        <v>6</v>
      </c>
      <c r="C6" s="14">
        <v>478403</v>
      </c>
      <c r="D6" s="53">
        <v>7</v>
      </c>
      <c r="E6" s="14">
        <v>24105</v>
      </c>
      <c r="F6" s="15">
        <v>3.53</v>
      </c>
      <c r="G6" s="15">
        <v>16.600000000000001</v>
      </c>
      <c r="H6" s="12">
        <v>2</v>
      </c>
    </row>
    <row r="7" spans="1:8" x14ac:dyDescent="0.25">
      <c r="A7" s="12">
        <v>5</v>
      </c>
      <c r="B7" s="13" t="s">
        <v>7</v>
      </c>
      <c r="C7" s="14">
        <v>49374</v>
      </c>
      <c r="D7" s="53">
        <v>5</v>
      </c>
      <c r="E7" s="14">
        <v>43900</v>
      </c>
      <c r="F7" s="15">
        <v>1.85</v>
      </c>
      <c r="G7" s="15">
        <v>2</v>
      </c>
      <c r="H7" s="12">
        <v>2</v>
      </c>
    </row>
    <row r="8" spans="1:8" x14ac:dyDescent="0.25">
      <c r="A8" s="12">
        <v>6</v>
      </c>
      <c r="B8" s="13" t="s">
        <v>8</v>
      </c>
      <c r="C8" s="14">
        <v>16465</v>
      </c>
      <c r="D8" s="53">
        <v>4</v>
      </c>
      <c r="E8" s="14">
        <v>41900</v>
      </c>
      <c r="F8" s="15">
        <v>6.2</v>
      </c>
      <c r="G8" s="15">
        <v>1.68</v>
      </c>
      <c r="H8" s="12">
        <v>2</v>
      </c>
    </row>
    <row r="9" spans="1:8" x14ac:dyDescent="0.25">
      <c r="A9" s="12">
        <v>7</v>
      </c>
      <c r="B9" s="13" t="s">
        <v>9</v>
      </c>
      <c r="C9" s="14">
        <v>17375</v>
      </c>
      <c r="D9" s="53">
        <v>12</v>
      </c>
      <c r="E9" s="14">
        <v>34200</v>
      </c>
      <c r="F9" s="15">
        <v>1.94</v>
      </c>
      <c r="G9" s="15">
        <v>5.9</v>
      </c>
      <c r="H9" s="12">
        <v>2</v>
      </c>
    </row>
    <row r="10" spans="1:8" x14ac:dyDescent="0.25">
      <c r="A10" s="12">
        <v>8</v>
      </c>
      <c r="B10" s="13" t="s">
        <v>10</v>
      </c>
      <c r="C10" s="14">
        <v>56646</v>
      </c>
      <c r="D10" s="53">
        <v>11</v>
      </c>
      <c r="E10" s="14">
        <v>41100</v>
      </c>
      <c r="F10" s="15">
        <v>1.66</v>
      </c>
      <c r="G10" s="15">
        <v>1.9</v>
      </c>
      <c r="H10" s="12">
        <v>1</v>
      </c>
    </row>
    <row r="11" spans="1:8" x14ac:dyDescent="0.25">
      <c r="A11" s="12">
        <v>9</v>
      </c>
      <c r="B11" s="13" t="s">
        <v>11</v>
      </c>
      <c r="C11" s="14">
        <v>40081</v>
      </c>
      <c r="D11" s="53">
        <v>6</v>
      </c>
      <c r="E11" s="14">
        <v>30500</v>
      </c>
      <c r="F11" s="15">
        <v>2.13</v>
      </c>
      <c r="G11" s="15">
        <v>23.3</v>
      </c>
      <c r="H11" s="12">
        <v>2</v>
      </c>
    </row>
    <row r="12" spans="1:8" x14ac:dyDescent="0.25">
      <c r="A12" s="12">
        <v>10</v>
      </c>
      <c r="B12" s="13" t="s">
        <v>12</v>
      </c>
      <c r="C12" s="14">
        <v>68652</v>
      </c>
      <c r="D12" s="53">
        <v>9</v>
      </c>
      <c r="E12" s="14">
        <v>30936</v>
      </c>
      <c r="F12" s="15">
        <v>1.48</v>
      </c>
      <c r="G12" s="15">
        <v>7.4</v>
      </c>
      <c r="H12" s="12">
        <v>3</v>
      </c>
    </row>
    <row r="13" spans="1:8" x14ac:dyDescent="0.25">
      <c r="A13" s="12">
        <v>11</v>
      </c>
      <c r="B13" s="13" t="s">
        <v>13</v>
      </c>
      <c r="C13" s="14">
        <v>49346</v>
      </c>
      <c r="D13" s="53">
        <v>14</v>
      </c>
      <c r="E13" s="14">
        <v>31600</v>
      </c>
      <c r="F13" s="15">
        <v>1.78</v>
      </c>
      <c r="G13" s="15">
        <v>5.9</v>
      </c>
      <c r="H13" s="12">
        <v>3</v>
      </c>
    </row>
    <row r="14" spans="1:8" x14ac:dyDescent="0.25">
      <c r="A14" s="12">
        <v>12</v>
      </c>
      <c r="B14" s="13" t="s">
        <v>14</v>
      </c>
      <c r="C14" s="14">
        <v>13804</v>
      </c>
      <c r="D14" s="53">
        <v>12</v>
      </c>
      <c r="E14" s="14">
        <v>50500</v>
      </c>
      <c r="F14" s="15">
        <v>2.91</v>
      </c>
      <c r="G14" s="15">
        <v>7.5</v>
      </c>
      <c r="H14" s="12">
        <v>3</v>
      </c>
    </row>
    <row r="15" spans="1:8" x14ac:dyDescent="0.25">
      <c r="A15" s="12">
        <v>13</v>
      </c>
      <c r="B15" s="13" t="s">
        <v>15</v>
      </c>
      <c r="C15" s="14">
        <v>18670</v>
      </c>
      <c r="D15" s="53">
        <v>8</v>
      </c>
      <c r="E15" s="14">
        <v>60900</v>
      </c>
      <c r="F15" s="15">
        <v>1.73</v>
      </c>
      <c r="G15" s="15">
        <v>5.3</v>
      </c>
      <c r="H15" s="12">
        <v>2</v>
      </c>
    </row>
    <row r="16" spans="1:8" x14ac:dyDescent="0.25">
      <c r="A16" s="12">
        <v>14</v>
      </c>
      <c r="B16" s="13" t="s">
        <v>16</v>
      </c>
      <c r="C16" s="14">
        <v>313619</v>
      </c>
      <c r="D16" s="53">
        <v>6</v>
      </c>
      <c r="E16" s="14">
        <v>33044</v>
      </c>
      <c r="F16" s="15">
        <v>2.29</v>
      </c>
      <c r="G16" s="15">
        <v>11.6</v>
      </c>
      <c r="H16" s="12">
        <v>2</v>
      </c>
    </row>
    <row r="17" spans="1:8" x14ac:dyDescent="0.25">
      <c r="A17" s="12">
        <v>15</v>
      </c>
      <c r="B17" s="13" t="s">
        <v>17</v>
      </c>
      <c r="C17" s="14">
        <v>17006</v>
      </c>
      <c r="D17" s="53">
        <v>2</v>
      </c>
      <c r="E17" s="14">
        <v>64000</v>
      </c>
      <c r="F17" s="15">
        <v>1.96</v>
      </c>
      <c r="G17" s="15">
        <v>5.7</v>
      </c>
      <c r="H17" s="12">
        <v>2</v>
      </c>
    </row>
    <row r="18" spans="1:8" x14ac:dyDescent="0.25">
      <c r="A18" s="12">
        <v>16</v>
      </c>
      <c r="B18" s="13" t="s">
        <v>18</v>
      </c>
      <c r="C18" s="14">
        <v>11613</v>
      </c>
      <c r="D18" s="53">
        <v>8</v>
      </c>
      <c r="E18" s="14">
        <v>33900</v>
      </c>
      <c r="F18" s="15">
        <v>1.9</v>
      </c>
      <c r="G18" s="15">
        <v>8.6</v>
      </c>
      <c r="H18" s="12">
        <v>1</v>
      </c>
    </row>
    <row r="19" spans="1:8" x14ac:dyDescent="0.25">
      <c r="A19" s="12">
        <v>17</v>
      </c>
      <c r="B19" s="13" t="s">
        <v>19</v>
      </c>
      <c r="C19" s="14">
        <v>24811</v>
      </c>
      <c r="D19" s="53">
        <v>4</v>
      </c>
      <c r="E19" s="14">
        <v>39700</v>
      </c>
      <c r="F19" s="15">
        <v>1.48</v>
      </c>
      <c r="G19" s="15">
        <v>3.9</v>
      </c>
      <c r="H19" s="12">
        <v>1</v>
      </c>
    </row>
    <row r="20" spans="1:8" x14ac:dyDescent="0.25">
      <c r="A20" s="12">
        <v>18</v>
      </c>
      <c r="B20" s="13" t="s">
        <v>0</v>
      </c>
      <c r="C20" s="14">
        <v>24164</v>
      </c>
      <c r="D20" s="53">
        <v>7</v>
      </c>
      <c r="E20" s="14">
        <v>42500</v>
      </c>
      <c r="F20" s="15">
        <v>1.91</v>
      </c>
      <c r="G20" s="15">
        <v>4.2</v>
      </c>
      <c r="H20" s="12">
        <v>2</v>
      </c>
    </row>
    <row r="21" spans="1:8" x14ac:dyDescent="0.25">
      <c r="A21" s="12">
        <v>19</v>
      </c>
      <c r="B21" s="13" t="s">
        <v>1</v>
      </c>
      <c r="C21" s="14">
        <v>83416</v>
      </c>
      <c r="D21" s="53">
        <v>14</v>
      </c>
      <c r="E21" s="14">
        <v>34567</v>
      </c>
      <c r="F21" s="15">
        <v>2.41</v>
      </c>
      <c r="G21" s="15">
        <v>32.4</v>
      </c>
      <c r="H21" s="12">
        <v>1</v>
      </c>
    </row>
    <row r="22" spans="1:8" x14ac:dyDescent="0.25">
      <c r="A22" s="12">
        <v>20</v>
      </c>
      <c r="B22" s="13" t="s">
        <v>2</v>
      </c>
      <c r="C22" s="14">
        <v>25586</v>
      </c>
      <c r="D22" s="53">
        <v>3</v>
      </c>
      <c r="E22" s="14">
        <v>30819</v>
      </c>
      <c r="F22" s="15">
        <v>2.1800000000000002</v>
      </c>
      <c r="G22" s="15">
        <v>2</v>
      </c>
      <c r="H22" s="12">
        <v>2</v>
      </c>
    </row>
    <row r="23" spans="1:8" x14ac:dyDescent="0.25">
      <c r="A23" s="25" t="s">
        <v>131</v>
      </c>
      <c r="B23" s="13"/>
      <c r="C23" s="14"/>
      <c r="D23" s="27"/>
      <c r="E23" s="14"/>
      <c r="F23" s="15"/>
      <c r="G23" s="15"/>
    </row>
    <row r="24" spans="1:8" ht="26.25" x14ac:dyDescent="0.25">
      <c r="B24" s="43" t="s">
        <v>66</v>
      </c>
      <c r="C24" s="16" t="s">
        <v>23</v>
      </c>
      <c r="D24" s="16" t="s">
        <v>49</v>
      </c>
      <c r="E24" s="22" t="s">
        <v>53</v>
      </c>
      <c r="F24" s="23" t="s">
        <v>52</v>
      </c>
      <c r="G24" s="23" t="s">
        <v>169</v>
      </c>
      <c r="H24" s="72" t="s">
        <v>168</v>
      </c>
    </row>
    <row r="25" spans="1:8" x14ac:dyDescent="0.25">
      <c r="B25" s="43" t="s">
        <v>67</v>
      </c>
      <c r="C25" s="28">
        <f t="shared" ref="C25:H25" si="0">MIN(C3:C22)</f>
        <v>11613</v>
      </c>
      <c r="D25" s="30">
        <f t="shared" si="0"/>
        <v>2</v>
      </c>
      <c r="E25" s="28">
        <f t="shared" si="0"/>
        <v>24105</v>
      </c>
      <c r="F25" s="30">
        <f t="shared" si="0"/>
        <v>1.41</v>
      </c>
      <c r="G25" s="30">
        <f t="shared" si="0"/>
        <v>0</v>
      </c>
      <c r="H25" s="30">
        <f t="shared" si="0"/>
        <v>1</v>
      </c>
    </row>
    <row r="26" spans="1:8" x14ac:dyDescent="0.25">
      <c r="B26" s="43" t="s">
        <v>68</v>
      </c>
      <c r="C26" s="28">
        <f t="shared" ref="C26:H26" si="1">MAX(C3:C22)</f>
        <v>478403</v>
      </c>
      <c r="D26" s="30">
        <f t="shared" si="1"/>
        <v>14</v>
      </c>
      <c r="E26" s="28">
        <f t="shared" si="1"/>
        <v>64000</v>
      </c>
      <c r="F26" s="30">
        <f t="shared" si="1"/>
        <v>6.2</v>
      </c>
      <c r="G26" s="30">
        <f t="shared" si="1"/>
        <v>32.4</v>
      </c>
      <c r="H26" s="30">
        <f t="shared" si="1"/>
        <v>3</v>
      </c>
    </row>
    <row r="27" spans="1:8" x14ac:dyDescent="0.25">
      <c r="B27" s="43" t="s">
        <v>69</v>
      </c>
      <c r="C27" s="28">
        <f t="shared" ref="C27:H27" si="2">MEDIAN(C3:C22)</f>
        <v>27611</v>
      </c>
      <c r="D27" s="30">
        <f t="shared" si="2"/>
        <v>7</v>
      </c>
      <c r="E27" s="28">
        <f t="shared" si="2"/>
        <v>34050</v>
      </c>
      <c r="F27" s="30">
        <f t="shared" si="2"/>
        <v>1.9249999999999998</v>
      </c>
      <c r="G27" s="30">
        <f t="shared" si="2"/>
        <v>5.8000000000000007</v>
      </c>
      <c r="H27" s="30">
        <f t="shared" si="2"/>
        <v>2</v>
      </c>
    </row>
    <row r="28" spans="1:8" x14ac:dyDescent="0.25">
      <c r="B28" s="43" t="s">
        <v>70</v>
      </c>
      <c r="C28" s="28">
        <f t="shared" ref="C28:H28" si="3">AVERAGE(C3:C22)</f>
        <v>78835.149999999994</v>
      </c>
      <c r="D28" s="30">
        <f t="shared" si="3"/>
        <v>7.45</v>
      </c>
      <c r="E28" s="28">
        <f t="shared" si="3"/>
        <v>38075.4</v>
      </c>
      <c r="F28" s="30">
        <f t="shared" si="3"/>
        <v>2.2214999999999998</v>
      </c>
      <c r="G28" s="30">
        <f t="shared" si="3"/>
        <v>7.979000000000001</v>
      </c>
      <c r="H28" s="30">
        <f t="shared" si="3"/>
        <v>1.85</v>
      </c>
    </row>
    <row r="29" spans="1:8" x14ac:dyDescent="0.25">
      <c r="B29" s="43" t="s">
        <v>152</v>
      </c>
      <c r="C29" s="28">
        <f t="shared" ref="C29:H29" si="4">STDEV(C3:C22)</f>
        <v>120550.31949761193</v>
      </c>
      <c r="D29" s="70">
        <f t="shared" si="4"/>
        <v>3.5611204623500767</v>
      </c>
      <c r="E29" s="28">
        <f t="shared" si="4"/>
        <v>10399.381491729509</v>
      </c>
      <c r="F29" s="70">
        <f t="shared" si="4"/>
        <v>1.0648512374480941</v>
      </c>
      <c r="G29" s="70">
        <f t="shared" si="4"/>
        <v>8.1247626038193292</v>
      </c>
      <c r="H29" s="70">
        <f t="shared" si="4"/>
        <v>0.67082039324993681</v>
      </c>
    </row>
    <row r="30" spans="1:8" x14ac:dyDescent="0.25">
      <c r="B30" s="43" t="s">
        <v>170</v>
      </c>
      <c r="C30" s="69">
        <f t="shared" ref="C30:H30" si="5">C29/C28</f>
        <v>1.5291442903021297</v>
      </c>
      <c r="D30" s="69">
        <f t="shared" si="5"/>
        <v>0.47800274662417136</v>
      </c>
      <c r="E30" s="69">
        <f t="shared" si="5"/>
        <v>0.27312599451954567</v>
      </c>
      <c r="F30" s="69">
        <f t="shared" si="5"/>
        <v>0.47933884197528431</v>
      </c>
      <c r="G30" s="69">
        <f t="shared" si="5"/>
        <v>1.0182682797116591</v>
      </c>
      <c r="H30" s="69">
        <f t="shared" si="5"/>
        <v>0.36260561797293878</v>
      </c>
    </row>
    <row r="31" spans="1:8" x14ac:dyDescent="0.25">
      <c r="A31" s="55" t="s">
        <v>137</v>
      </c>
      <c r="B31"/>
    </row>
    <row r="32" spans="1:8" x14ac:dyDescent="0.25">
      <c r="A32" s="54" t="s">
        <v>132</v>
      </c>
    </row>
    <row r="33" spans="1:10" x14ac:dyDescent="0.25">
      <c r="A33" s="54" t="s">
        <v>133</v>
      </c>
    </row>
    <row r="34" spans="1:10" x14ac:dyDescent="0.25">
      <c r="A34" s="54" t="s">
        <v>136</v>
      </c>
    </row>
    <row r="35" spans="1:10" x14ac:dyDescent="0.25">
      <c r="A35" s="54" t="s">
        <v>135</v>
      </c>
    </row>
    <row r="36" spans="1:10" x14ac:dyDescent="0.25">
      <c r="A36" s="54" t="s">
        <v>134</v>
      </c>
    </row>
    <row r="37" spans="1:10" x14ac:dyDescent="0.25">
      <c r="A37" s="54"/>
      <c r="B37"/>
    </row>
    <row r="38" spans="1:10" x14ac:dyDescent="0.25">
      <c r="A38" s="41" t="s">
        <v>166</v>
      </c>
    </row>
    <row r="39" spans="1:10" x14ac:dyDescent="0.25">
      <c r="A39" s="41" t="s">
        <v>165</v>
      </c>
    </row>
    <row r="40" spans="1:10" x14ac:dyDescent="0.25">
      <c r="A40" s="13" t="s">
        <v>167</v>
      </c>
      <c r="B40" s="25"/>
      <c r="C40" s="25"/>
      <c r="D40" s="25"/>
      <c r="E40" s="25"/>
      <c r="F40" s="25"/>
      <c r="G40" s="14"/>
      <c r="H40" s="25"/>
      <c r="I40" s="25"/>
    </row>
    <row r="41" spans="1:10" x14ac:dyDescent="0.25">
      <c r="A41" s="13" t="s">
        <v>159</v>
      </c>
    </row>
    <row r="42" spans="1:10" x14ac:dyDescent="0.25">
      <c r="A42" s="26" t="s">
        <v>171</v>
      </c>
    </row>
    <row r="43" spans="1:10" ht="11.25" customHeight="1" x14ac:dyDescent="0.25">
      <c r="A43" s="10"/>
      <c r="C43" s="56"/>
      <c r="D43" s="56"/>
      <c r="E43" s="56"/>
      <c r="F43" s="56"/>
      <c r="G43" s="56"/>
      <c r="H43" s="56"/>
      <c r="I43" s="56"/>
      <c r="J43" s="56"/>
    </row>
    <row r="44" spans="1:10" ht="11.25" customHeight="1" x14ac:dyDescent="0.25">
      <c r="A44" s="10"/>
      <c r="C44" s="56"/>
      <c r="D44" s="56"/>
      <c r="E44" s="56"/>
      <c r="F44" s="56"/>
      <c r="G44" s="56"/>
      <c r="H44" s="56"/>
      <c r="I44" s="56"/>
      <c r="J44" s="56"/>
    </row>
    <row r="45" spans="1:10" ht="11.25" customHeight="1" x14ac:dyDescent="0.25">
      <c r="A45" s="10"/>
      <c r="C45" s="56"/>
      <c r="D45" s="56"/>
      <c r="E45" s="56"/>
      <c r="F45" s="56"/>
      <c r="G45" s="56"/>
      <c r="H45" s="56"/>
      <c r="I45" s="56"/>
      <c r="J45" s="56"/>
    </row>
    <row r="46" spans="1:10" ht="11.25" customHeight="1" x14ac:dyDescent="0.25">
      <c r="A46" s="10"/>
      <c r="C46" s="56"/>
      <c r="D46" s="56"/>
      <c r="E46" s="56"/>
      <c r="F46" s="56"/>
      <c r="G46" s="56"/>
      <c r="H46" s="56"/>
      <c r="I46" s="56"/>
      <c r="J46" s="56"/>
    </row>
    <row r="47" spans="1:10" ht="11.25" customHeight="1" x14ac:dyDescent="0.25">
      <c r="A47" s="10"/>
      <c r="C47" s="56"/>
      <c r="D47" s="56"/>
      <c r="E47" s="56"/>
      <c r="F47" s="56"/>
      <c r="G47" s="56"/>
      <c r="H47" s="56"/>
      <c r="I47" s="56"/>
      <c r="J47" s="56"/>
    </row>
    <row r="48" spans="1:10" ht="11.25" customHeight="1" x14ac:dyDescent="0.25">
      <c r="A48" s="10"/>
      <c r="C48" s="56"/>
      <c r="D48" s="56"/>
      <c r="E48" s="56"/>
      <c r="F48" s="56"/>
      <c r="G48" s="56"/>
      <c r="H48" s="56"/>
      <c r="I48" s="56"/>
      <c r="J48" s="56"/>
    </row>
  </sheetData>
  <mergeCells count="1">
    <mergeCell ref="A1:G1"/>
  </mergeCells>
  <phoneticPr fontId="1" type="noConversion"/>
  <printOptions gridLines="1"/>
  <pageMargins left="0.84" right="0.36" top="0.67" bottom="0.74" header="0.52" footer="0.5"/>
  <pageSetup orientation="portrait" r:id="rId1"/>
  <headerFooter alignWithMargins="0">
    <oddFooter>&amp;C&amp;D   &amp;F</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66"/>
  <sheetViews>
    <sheetView zoomScale="93" zoomScaleNormal="93" workbookViewId="0">
      <selection activeCell="P13" sqref="P13"/>
    </sheetView>
  </sheetViews>
  <sheetFormatPr defaultRowHeight="15.75" x14ac:dyDescent="0.25"/>
  <cols>
    <col min="1" max="1" width="7" style="26" customWidth="1"/>
    <col min="2" max="2" width="31.85546875" style="10" customWidth="1"/>
    <col min="3" max="3" width="2" style="10" customWidth="1"/>
    <col min="4" max="4" width="7.140625" style="10" customWidth="1"/>
    <col min="5" max="5" width="8.7109375" style="10" customWidth="1"/>
    <col min="6" max="6" width="9.42578125" style="10" customWidth="1"/>
    <col min="7" max="7" width="10.7109375" style="11" customWidth="1"/>
    <col min="8" max="8" width="13" style="10" customWidth="1"/>
    <col min="9" max="9" width="1.7109375" style="10" customWidth="1"/>
    <col min="10" max="16384" width="9.140625" style="10"/>
  </cols>
  <sheetData>
    <row r="1" spans="1:10" ht="18" customHeight="1" x14ac:dyDescent="0.25">
      <c r="A1" s="87" t="s">
        <v>172</v>
      </c>
      <c r="B1" s="87" t="s">
        <v>173</v>
      </c>
      <c r="C1" s="87" t="s">
        <v>174</v>
      </c>
      <c r="D1" s="87" t="s">
        <v>175</v>
      </c>
      <c r="E1" s="87" t="s">
        <v>176</v>
      </c>
      <c r="F1" s="87" t="s">
        <v>35</v>
      </c>
      <c r="G1" s="87" t="s">
        <v>177</v>
      </c>
      <c r="H1" s="87" t="s">
        <v>178</v>
      </c>
      <c r="I1" s="87" t="s">
        <v>179</v>
      </c>
      <c r="J1" s="56"/>
    </row>
    <row r="2" spans="1:10" ht="57" customHeight="1" thickBot="1" x14ac:dyDescent="0.3">
      <c r="A2" s="88">
        <v>2</v>
      </c>
      <c r="B2"/>
      <c r="C2"/>
      <c r="D2" s="89" t="s">
        <v>180</v>
      </c>
      <c r="E2" s="90"/>
      <c r="F2"/>
      <c r="G2"/>
      <c r="H2"/>
      <c r="I2"/>
      <c r="J2" s="56"/>
    </row>
    <row r="3" spans="1:10" ht="18" customHeight="1" thickBot="1" x14ac:dyDescent="0.3">
      <c r="A3" s="88">
        <v>3</v>
      </c>
      <c r="B3"/>
      <c r="C3"/>
      <c r="D3" s="91" t="s">
        <v>181</v>
      </c>
      <c r="E3" s="91" t="s">
        <v>182</v>
      </c>
      <c r="F3"/>
      <c r="G3"/>
      <c r="H3"/>
      <c r="I3"/>
      <c r="J3" s="56"/>
    </row>
    <row r="4" spans="1:10" x14ac:dyDescent="0.25">
      <c r="A4" s="88">
        <v>4</v>
      </c>
      <c r="B4"/>
      <c r="C4"/>
      <c r="D4" s="92">
        <v>52</v>
      </c>
      <c r="E4" s="92">
        <v>49</v>
      </c>
      <c r="F4"/>
      <c r="G4"/>
      <c r="H4"/>
      <c r="I4"/>
      <c r="J4" s="56"/>
    </row>
    <row r="5" spans="1:10" ht="16.5" thickBot="1" x14ac:dyDescent="0.3">
      <c r="A5" s="88">
        <v>5</v>
      </c>
      <c r="B5"/>
      <c r="C5"/>
      <c r="D5" s="92">
        <v>32</v>
      </c>
      <c r="E5" s="92">
        <v>37</v>
      </c>
      <c r="F5"/>
      <c r="G5"/>
      <c r="H5"/>
      <c r="I5"/>
      <c r="J5" s="56"/>
    </row>
    <row r="6" spans="1:10" ht="16.5" thickBot="1" x14ac:dyDescent="0.3">
      <c r="A6" s="88">
        <v>6</v>
      </c>
      <c r="B6"/>
      <c r="C6"/>
      <c r="D6" s="92">
        <v>30</v>
      </c>
      <c r="E6" s="92">
        <v>51</v>
      </c>
      <c r="F6" s="93" t="s">
        <v>183</v>
      </c>
      <c r="G6" s="94"/>
      <c r="H6" s="95"/>
      <c r="I6"/>
      <c r="J6" s="56"/>
    </row>
    <row r="7" spans="1:10" x14ac:dyDescent="0.25">
      <c r="A7" s="88">
        <v>7</v>
      </c>
      <c r="B7" s="96" t="s">
        <v>184</v>
      </c>
      <c r="C7"/>
      <c r="D7" s="92">
        <v>35</v>
      </c>
      <c r="E7" s="92">
        <v>57</v>
      </c>
      <c r="F7" s="97"/>
      <c r="G7" s="98"/>
      <c r="H7" s="99"/>
      <c r="I7"/>
    </row>
    <row r="8" spans="1:10" x14ac:dyDescent="0.25">
      <c r="A8" s="88">
        <v>8</v>
      </c>
      <c r="B8" s="100"/>
      <c r="C8"/>
      <c r="D8" s="92">
        <v>37</v>
      </c>
      <c r="E8" s="92">
        <v>66</v>
      </c>
      <c r="F8" s="97"/>
      <c r="G8" s="98"/>
      <c r="H8" s="99"/>
      <c r="I8"/>
    </row>
    <row r="9" spans="1:10" x14ac:dyDescent="0.25">
      <c r="A9" s="88">
        <v>9</v>
      </c>
      <c r="B9" s="100"/>
      <c r="C9"/>
      <c r="D9" s="92">
        <v>45</v>
      </c>
      <c r="E9" s="92">
        <v>41</v>
      </c>
      <c r="F9" s="97"/>
      <c r="G9" s="98"/>
      <c r="H9" s="99"/>
      <c r="I9"/>
    </row>
    <row r="10" spans="1:10" ht="16.5" thickBot="1" x14ac:dyDescent="0.3">
      <c r="A10" s="88">
        <v>10</v>
      </c>
      <c r="B10" s="100"/>
      <c r="C10"/>
      <c r="D10" s="92">
        <v>41</v>
      </c>
      <c r="E10" s="92">
        <v>51</v>
      </c>
      <c r="F10" s="101"/>
      <c r="G10" s="102"/>
      <c r="H10" s="103"/>
      <c r="I10"/>
    </row>
    <row r="11" spans="1:10" x14ac:dyDescent="0.25">
      <c r="A11" s="88">
        <v>11</v>
      </c>
      <c r="B11" s="100"/>
      <c r="C11"/>
      <c r="D11" s="92">
        <v>41</v>
      </c>
      <c r="E11" s="92">
        <v>70</v>
      </c>
      <c r="F11"/>
      <c r="G11"/>
      <c r="H11"/>
      <c r="I11"/>
    </row>
    <row r="12" spans="1:10" ht="16.5" thickBot="1" x14ac:dyDescent="0.3">
      <c r="A12" s="88">
        <v>12</v>
      </c>
      <c r="B12" s="100"/>
      <c r="C12"/>
      <c r="D12" s="92">
        <v>46</v>
      </c>
      <c r="E12" s="92">
        <v>55</v>
      </c>
      <c r="F12"/>
      <c r="G12"/>
      <c r="H12"/>
      <c r="I12"/>
    </row>
    <row r="13" spans="1:10" x14ac:dyDescent="0.25">
      <c r="A13" s="88">
        <v>13</v>
      </c>
      <c r="B13" s="100"/>
      <c r="C13"/>
      <c r="D13" s="92">
        <v>69</v>
      </c>
      <c r="E13" s="92">
        <v>67</v>
      </c>
      <c r="F13" s="104" t="s">
        <v>185</v>
      </c>
      <c r="G13" s="105"/>
      <c r="H13" s="106"/>
      <c r="I13"/>
    </row>
    <row r="14" spans="1:10" x14ac:dyDescent="0.25">
      <c r="A14" s="88">
        <v>14</v>
      </c>
      <c r="B14" s="100"/>
      <c r="C14"/>
      <c r="D14" s="92">
        <v>43</v>
      </c>
      <c r="E14" s="92">
        <v>83</v>
      </c>
      <c r="F14" s="107"/>
      <c r="G14" s="108"/>
      <c r="H14" s="100"/>
      <c r="I14"/>
    </row>
    <row r="15" spans="1:10" x14ac:dyDescent="0.25">
      <c r="A15" s="88">
        <v>15</v>
      </c>
      <c r="B15" s="100"/>
      <c r="C15"/>
      <c r="D15" s="92">
        <v>61</v>
      </c>
      <c r="E15" s="92">
        <v>45</v>
      </c>
      <c r="F15" s="107"/>
      <c r="G15" s="108"/>
      <c r="H15" s="100"/>
      <c r="I15"/>
    </row>
    <row r="16" spans="1:10" x14ac:dyDescent="0.25">
      <c r="A16" s="88">
        <v>16</v>
      </c>
      <c r="B16" s="100"/>
      <c r="C16"/>
      <c r="D16" s="92">
        <v>31</v>
      </c>
      <c r="E16" s="92">
        <v>38</v>
      </c>
      <c r="F16" s="107"/>
      <c r="G16" s="108"/>
      <c r="H16" s="100"/>
      <c r="I16"/>
    </row>
    <row r="17" spans="1:23" ht="16.5" thickBot="1" x14ac:dyDescent="0.3">
      <c r="A17" s="88">
        <v>17</v>
      </c>
      <c r="B17" s="109"/>
      <c r="C17"/>
      <c r="D17" s="92">
        <v>27</v>
      </c>
      <c r="E17" s="92">
        <v>43</v>
      </c>
      <c r="F17" s="107"/>
      <c r="G17" s="108"/>
      <c r="H17" s="100"/>
      <c r="I17"/>
    </row>
    <row r="18" spans="1:23" ht="16.5" thickBot="1" x14ac:dyDescent="0.3">
      <c r="A18" s="88">
        <v>18</v>
      </c>
      <c r="B18"/>
      <c r="C18"/>
      <c r="D18" s="92">
        <v>25</v>
      </c>
      <c r="E18" s="92">
        <v>25</v>
      </c>
      <c r="F18" s="110"/>
      <c r="G18" s="111"/>
      <c r="H18" s="109"/>
      <c r="I18"/>
    </row>
    <row r="19" spans="1:23" ht="16.5" thickBot="1" x14ac:dyDescent="0.3">
      <c r="A19" s="88">
        <v>19</v>
      </c>
      <c r="B19"/>
      <c r="C19"/>
      <c r="D19" s="112"/>
      <c r="E19" s="112">
        <v>63</v>
      </c>
      <c r="F19"/>
      <c r="G19"/>
      <c r="H19"/>
      <c r="I19"/>
    </row>
    <row r="20" spans="1:23" ht="16.5" thickTop="1" x14ac:dyDescent="0.25">
      <c r="A20" s="88">
        <v>20</v>
      </c>
      <c r="B20"/>
      <c r="C20" s="113" t="s">
        <v>186</v>
      </c>
      <c r="D20" s="114">
        <f>AVERAGE(D4:D19)</f>
        <v>41</v>
      </c>
      <c r="E20" s="114">
        <f>AVERAGE(E4:E19)</f>
        <v>52.5625</v>
      </c>
      <c r="F20" s="54" t="s">
        <v>187</v>
      </c>
      <c r="G20"/>
      <c r="H20"/>
      <c r="I20"/>
    </row>
    <row r="21" spans="1:23" x14ac:dyDescent="0.25">
      <c r="A21" s="88">
        <v>21</v>
      </c>
      <c r="B21"/>
      <c r="C21" s="113" t="s">
        <v>203</v>
      </c>
      <c r="D21" s="114">
        <f>STDEV(D4:D19)</f>
        <v>12.409673645990857</v>
      </c>
      <c r="E21" s="114">
        <f>STDEV(E4:E19)</f>
        <v>14.760165988226555</v>
      </c>
      <c r="F21"/>
      <c r="G21"/>
      <c r="H21"/>
      <c r="I21"/>
    </row>
    <row r="22" spans="1:23" x14ac:dyDescent="0.25">
      <c r="A22" s="88">
        <v>22</v>
      </c>
      <c r="B22"/>
      <c r="C22"/>
      <c r="D22" s="92"/>
      <c r="E22"/>
      <c r="F22"/>
      <c r="G22"/>
      <c r="H22"/>
      <c r="I22"/>
    </row>
    <row r="23" spans="1:23" ht="16.5" thickBot="1" x14ac:dyDescent="0.3">
      <c r="A23" s="88">
        <v>23</v>
      </c>
      <c r="B23" s="138"/>
      <c r="C23" s="139" t="s">
        <v>188</v>
      </c>
      <c r="D23" s="115">
        <f>TTEST(D4:D19,E4:E19,2,2)</f>
        <v>2.5649569539197909E-2</v>
      </c>
      <c r="E23"/>
      <c r="F23"/>
      <c r="G23"/>
      <c r="H23"/>
      <c r="I23"/>
    </row>
    <row r="24" spans="1:23" x14ac:dyDescent="0.25">
      <c r="A24" s="135" t="s">
        <v>189</v>
      </c>
      <c r="C24"/>
      <c r="D24" s="116" t="s">
        <v>202</v>
      </c>
      <c r="E24" s="117"/>
      <c r="F24" s="117"/>
      <c r="G24" s="117"/>
      <c r="H24" s="118"/>
      <c r="I24"/>
    </row>
    <row r="25" spans="1:23" x14ac:dyDescent="0.25">
      <c r="A25" s="122" t="s">
        <v>199</v>
      </c>
      <c r="C25"/>
      <c r="D25" s="119"/>
      <c r="E25" s="120"/>
      <c r="F25" s="120"/>
      <c r="G25" s="120"/>
      <c r="H25" s="121"/>
      <c r="I25"/>
    </row>
    <row r="26" spans="1:23" x14ac:dyDescent="0.25">
      <c r="A26" s="122" t="s">
        <v>201</v>
      </c>
      <c r="C26"/>
      <c r="D26" s="119"/>
      <c r="E26" s="120"/>
      <c r="F26" s="120"/>
      <c r="G26" s="120"/>
      <c r="H26" s="121"/>
      <c r="I26"/>
    </row>
    <row r="27" spans="1:23" x14ac:dyDescent="0.25">
      <c r="A27" s="122" t="s">
        <v>200</v>
      </c>
      <c r="C27"/>
      <c r="D27" s="119"/>
      <c r="E27" s="120"/>
      <c r="F27" s="120"/>
      <c r="G27" s="120"/>
      <c r="H27" s="121"/>
      <c r="I27"/>
    </row>
    <row r="28" spans="1:23" ht="16.5" thickBot="1" x14ac:dyDescent="0.3">
      <c r="A28" s="122" t="s">
        <v>190</v>
      </c>
      <c r="C28"/>
      <c r="D28" s="123"/>
      <c r="E28" s="124"/>
      <c r="F28" s="124"/>
      <c r="G28" s="124"/>
      <c r="H28" s="125"/>
      <c r="I28"/>
    </row>
    <row r="29" spans="1:23" x14ac:dyDescent="0.25">
      <c r="A29" s="122" t="s">
        <v>191</v>
      </c>
      <c r="C29"/>
      <c r="D29" s="126"/>
      <c r="E29" s="126"/>
      <c r="F29" s="126"/>
      <c r="G29" s="126"/>
      <c r="H29" s="126"/>
      <c r="I29"/>
    </row>
    <row r="30" spans="1:23" x14ac:dyDescent="0.25">
      <c r="A30"/>
      <c r="B30"/>
      <c r="C30"/>
      <c r="D30"/>
      <c r="E30"/>
      <c r="F30"/>
      <c r="G30"/>
      <c r="H30"/>
      <c r="I30"/>
    </row>
    <row r="31" spans="1:23" ht="16.5" thickBot="1" x14ac:dyDescent="0.3"/>
    <row r="32" spans="1:23" ht="27" thickBot="1" x14ac:dyDescent="0.45">
      <c r="A32" s="136" t="s">
        <v>192</v>
      </c>
      <c r="B32" s="137" t="s">
        <v>193</v>
      </c>
      <c r="C32" s="127"/>
      <c r="D32" s="127"/>
      <c r="E32" s="127"/>
      <c r="F32" s="127"/>
      <c r="G32" s="127"/>
      <c r="H32" s="127"/>
      <c r="I32" s="127"/>
      <c r="J32" s="127"/>
      <c r="K32" s="127"/>
      <c r="L32" s="127"/>
      <c r="M32" s="127"/>
      <c r="N32" s="127"/>
      <c r="O32" s="127"/>
      <c r="P32" s="127"/>
      <c r="Q32" s="127"/>
      <c r="R32" s="127"/>
      <c r="S32" s="127"/>
      <c r="T32" s="127"/>
      <c r="U32" s="127"/>
      <c r="V32" s="127"/>
      <c r="W32" s="127"/>
    </row>
    <row r="33" spans="1:23" ht="26.25" x14ac:dyDescent="0.4">
      <c r="A33" s="128">
        <v>25</v>
      </c>
      <c r="B33" s="128">
        <v>1</v>
      </c>
      <c r="C33" s="127"/>
      <c r="D33" s="129" t="s">
        <v>194</v>
      </c>
      <c r="E33" s="129"/>
      <c r="G33" s="129"/>
      <c r="H33" s="129"/>
      <c r="I33" s="129"/>
      <c r="J33" s="129"/>
      <c r="K33" s="129"/>
      <c r="L33" s="129"/>
      <c r="M33" s="129"/>
      <c r="N33" s="129"/>
      <c r="O33" s="129"/>
      <c r="P33" s="127"/>
      <c r="Q33" s="127"/>
      <c r="R33" s="127"/>
      <c r="S33" s="127"/>
      <c r="T33" s="127"/>
      <c r="U33" s="127"/>
      <c r="V33" s="127"/>
      <c r="W33" s="127"/>
    </row>
    <row r="34" spans="1:23" ht="26.25" x14ac:dyDescent="0.4">
      <c r="A34" s="128">
        <v>25</v>
      </c>
      <c r="B34" s="130">
        <v>0</v>
      </c>
      <c r="C34" s="127"/>
      <c r="D34" s="129" t="s">
        <v>195</v>
      </c>
      <c r="E34" s="129"/>
      <c r="G34" s="129"/>
      <c r="H34" s="129"/>
      <c r="I34" s="129"/>
      <c r="J34" s="129"/>
      <c r="K34" s="129"/>
      <c r="L34" s="129"/>
      <c r="M34" s="129"/>
      <c r="N34" s="129"/>
      <c r="O34" s="129"/>
      <c r="P34" s="127"/>
      <c r="Q34" s="127"/>
      <c r="R34" s="127"/>
      <c r="S34" s="127"/>
      <c r="T34" s="127"/>
      <c r="U34" s="127"/>
      <c r="V34" s="127"/>
      <c r="W34" s="127"/>
    </row>
    <row r="35" spans="1:23" ht="26.25" x14ac:dyDescent="0.4">
      <c r="A35" s="128">
        <v>27</v>
      </c>
      <c r="B35" s="128">
        <v>1</v>
      </c>
      <c r="C35" s="127"/>
      <c r="D35" s="129"/>
      <c r="E35" s="129"/>
      <c r="G35" s="129"/>
      <c r="H35" s="129"/>
      <c r="I35" s="129"/>
      <c r="J35" s="129"/>
      <c r="K35" s="129"/>
      <c r="L35" s="129"/>
      <c r="M35" s="129"/>
      <c r="N35" s="129"/>
      <c r="O35" s="129"/>
      <c r="P35" s="127"/>
      <c r="Q35" s="127"/>
      <c r="R35" s="127"/>
      <c r="S35" s="127"/>
      <c r="T35" s="127"/>
      <c r="U35" s="127"/>
      <c r="V35" s="127"/>
      <c r="W35" s="127"/>
    </row>
    <row r="36" spans="1:23" ht="26.25" x14ac:dyDescent="0.4">
      <c r="A36" s="128">
        <v>30</v>
      </c>
      <c r="B36" s="128">
        <v>1</v>
      </c>
      <c r="C36" s="127"/>
      <c r="D36" s="129" t="s">
        <v>196</v>
      </c>
      <c r="E36" s="129"/>
      <c r="G36" s="129"/>
      <c r="H36" s="129"/>
      <c r="I36" s="129"/>
      <c r="J36" s="129"/>
      <c r="K36" s="129"/>
      <c r="L36" s="129"/>
      <c r="M36" s="129"/>
      <c r="N36" s="129"/>
      <c r="O36" s="129"/>
      <c r="P36" s="127"/>
      <c r="Q36" s="127"/>
      <c r="R36" s="127"/>
      <c r="S36" s="127"/>
      <c r="T36" s="127"/>
      <c r="U36" s="127"/>
      <c r="V36" s="127"/>
      <c r="W36" s="127"/>
    </row>
    <row r="37" spans="1:23" ht="26.25" x14ac:dyDescent="0.4">
      <c r="A37" s="128">
        <v>31</v>
      </c>
      <c r="B37" s="130">
        <v>1</v>
      </c>
      <c r="C37" s="127"/>
      <c r="D37" s="129"/>
      <c r="E37" s="129" t="s">
        <v>197</v>
      </c>
      <c r="G37" s="129"/>
      <c r="H37" s="129"/>
      <c r="I37" s="129"/>
      <c r="J37" s="129"/>
      <c r="K37" s="129"/>
      <c r="L37" s="129"/>
      <c r="M37" s="129"/>
      <c r="N37" s="129"/>
      <c r="O37" s="129"/>
      <c r="P37" s="127"/>
      <c r="Q37" s="127"/>
      <c r="R37" s="127"/>
      <c r="S37" s="127"/>
      <c r="T37" s="127"/>
      <c r="U37" s="127"/>
      <c r="V37" s="127"/>
      <c r="W37" s="127"/>
    </row>
    <row r="38" spans="1:23" ht="26.25" x14ac:dyDescent="0.4">
      <c r="A38" s="128">
        <v>32</v>
      </c>
      <c r="B38" s="128">
        <v>1</v>
      </c>
      <c r="C38" s="127"/>
      <c r="D38" s="129"/>
      <c r="E38" s="129" t="s">
        <v>198</v>
      </c>
      <c r="G38" s="129"/>
      <c r="H38" s="129"/>
      <c r="I38" s="129"/>
      <c r="J38" s="129"/>
      <c r="K38" s="129"/>
      <c r="L38" s="129"/>
      <c r="M38" s="129"/>
      <c r="N38" s="129"/>
      <c r="O38" s="129"/>
      <c r="P38" s="127"/>
      <c r="Q38" s="127"/>
      <c r="R38" s="127"/>
      <c r="S38" s="127"/>
      <c r="T38" s="127"/>
      <c r="U38" s="127"/>
      <c r="V38" s="127"/>
      <c r="W38" s="127"/>
    </row>
    <row r="39" spans="1:23" ht="26.25" x14ac:dyDescent="0.4">
      <c r="A39" s="128">
        <v>35</v>
      </c>
      <c r="B39" s="130">
        <v>1</v>
      </c>
      <c r="C39" s="127"/>
      <c r="D39" s="127"/>
      <c r="E39" s="127"/>
      <c r="F39" s="127"/>
      <c r="G39" s="127"/>
      <c r="H39" s="127"/>
      <c r="I39" s="127"/>
      <c r="J39" s="127"/>
      <c r="K39" s="127"/>
      <c r="L39" s="127"/>
      <c r="M39" s="127"/>
      <c r="N39" s="127"/>
      <c r="O39" s="127"/>
      <c r="P39" s="127"/>
      <c r="Q39" s="127"/>
      <c r="R39" s="127"/>
      <c r="S39" s="127"/>
      <c r="T39" s="127"/>
      <c r="U39" s="127"/>
      <c r="V39" s="127"/>
      <c r="W39" s="127"/>
    </row>
    <row r="40" spans="1:23" ht="26.25" x14ac:dyDescent="0.4">
      <c r="A40" s="128">
        <v>37</v>
      </c>
      <c r="B40" s="128">
        <v>1</v>
      </c>
      <c r="C40" s="127"/>
      <c r="D40" s="127"/>
      <c r="E40" s="127"/>
      <c r="F40" s="127"/>
      <c r="G40" s="127"/>
      <c r="H40" s="127"/>
      <c r="I40" s="127"/>
      <c r="J40" s="127"/>
      <c r="K40" s="127"/>
      <c r="L40" s="127"/>
      <c r="M40" s="127"/>
      <c r="N40" s="127"/>
      <c r="O40" s="127"/>
      <c r="P40" s="127"/>
      <c r="Q40" s="127"/>
      <c r="R40" s="127"/>
      <c r="S40" s="127"/>
      <c r="T40" s="127"/>
      <c r="U40" s="127"/>
      <c r="V40" s="127"/>
      <c r="W40" s="127"/>
    </row>
    <row r="41" spans="1:23" ht="26.25" x14ac:dyDescent="0.4">
      <c r="A41" s="128">
        <v>37</v>
      </c>
      <c r="B41" s="130">
        <v>0</v>
      </c>
      <c r="C41" s="127"/>
      <c r="D41" s="127"/>
      <c r="E41" s="127"/>
      <c r="F41" s="127"/>
      <c r="G41" s="127"/>
      <c r="H41" s="127"/>
      <c r="I41" s="127"/>
      <c r="J41" s="127"/>
      <c r="K41" s="127"/>
      <c r="L41" s="127"/>
      <c r="M41" s="127"/>
      <c r="N41" s="127"/>
      <c r="O41" s="127"/>
      <c r="P41" s="127"/>
      <c r="Q41" s="127"/>
      <c r="R41" s="127"/>
      <c r="S41" s="127"/>
      <c r="T41" s="127"/>
      <c r="U41" s="127"/>
      <c r="V41" s="127"/>
      <c r="W41" s="127"/>
    </row>
    <row r="42" spans="1:23" ht="26.25" x14ac:dyDescent="0.4">
      <c r="A42" s="128">
        <v>38</v>
      </c>
      <c r="B42" s="130">
        <v>0</v>
      </c>
      <c r="C42" s="127"/>
      <c r="D42" s="127"/>
      <c r="E42" s="127"/>
      <c r="F42" s="127"/>
      <c r="G42" s="127"/>
      <c r="H42" s="127"/>
      <c r="I42" s="127"/>
      <c r="J42" s="127"/>
      <c r="K42" s="127"/>
      <c r="L42" s="127"/>
      <c r="M42" s="127"/>
      <c r="N42" s="127"/>
      <c r="O42" s="127"/>
      <c r="P42" s="127"/>
      <c r="Q42" s="127"/>
      <c r="R42" s="127"/>
      <c r="S42" s="127"/>
      <c r="T42" s="127"/>
      <c r="U42" s="127"/>
      <c r="V42" s="127"/>
      <c r="W42" s="127"/>
    </row>
    <row r="43" spans="1:23" ht="26.25" x14ac:dyDescent="0.4">
      <c r="A43" s="128">
        <v>41</v>
      </c>
      <c r="B43" s="130">
        <v>1</v>
      </c>
      <c r="C43" s="127"/>
      <c r="D43" s="127"/>
      <c r="E43" s="127"/>
      <c r="F43" s="127"/>
      <c r="G43" s="127"/>
      <c r="H43" s="127"/>
      <c r="I43" s="127"/>
      <c r="J43" s="127"/>
      <c r="K43" s="127"/>
      <c r="L43" s="127"/>
      <c r="M43" s="127"/>
      <c r="N43" s="127"/>
      <c r="O43" s="127"/>
      <c r="P43" s="127"/>
      <c r="Q43" s="127"/>
      <c r="R43" s="127"/>
      <c r="S43" s="127"/>
      <c r="T43" s="127"/>
      <c r="U43" s="127"/>
      <c r="V43" s="127"/>
      <c r="W43" s="127"/>
    </row>
    <row r="44" spans="1:23" ht="26.25" x14ac:dyDescent="0.4">
      <c r="A44" s="128">
        <v>41</v>
      </c>
      <c r="B44" s="128">
        <v>1</v>
      </c>
      <c r="C44" s="127"/>
      <c r="D44" s="127"/>
      <c r="E44" s="127"/>
      <c r="F44" s="127"/>
      <c r="G44" s="127"/>
      <c r="H44" s="127"/>
      <c r="I44" s="127"/>
      <c r="J44" s="127"/>
      <c r="K44" s="127"/>
      <c r="L44" s="127"/>
      <c r="M44" s="127"/>
      <c r="N44" s="127"/>
      <c r="O44" s="127"/>
      <c r="P44" s="127"/>
      <c r="Q44" s="127"/>
      <c r="R44" s="127"/>
      <c r="S44" s="127"/>
      <c r="T44" s="127"/>
      <c r="U44" s="127"/>
      <c r="V44" s="127"/>
      <c r="W44" s="127"/>
    </row>
    <row r="45" spans="1:23" ht="26.25" x14ac:dyDescent="0.4">
      <c r="A45" s="128">
        <v>41</v>
      </c>
      <c r="B45" s="130">
        <v>0</v>
      </c>
      <c r="C45" s="127"/>
      <c r="D45" s="127"/>
      <c r="E45" s="127"/>
      <c r="F45" s="127"/>
      <c r="G45" s="127"/>
      <c r="H45" s="127"/>
      <c r="I45" s="127"/>
      <c r="J45" s="127"/>
      <c r="K45" s="127"/>
      <c r="L45" s="127"/>
      <c r="M45" s="127"/>
      <c r="N45" s="127"/>
      <c r="O45" s="127"/>
      <c r="P45" s="127"/>
      <c r="Q45" s="127"/>
      <c r="R45" s="127"/>
      <c r="S45" s="127"/>
      <c r="T45" s="127"/>
      <c r="U45" s="127"/>
      <c r="V45" s="127"/>
      <c r="W45" s="127"/>
    </row>
    <row r="46" spans="1:23" ht="26.25" x14ac:dyDescent="0.4">
      <c r="A46" s="128">
        <v>43</v>
      </c>
      <c r="B46" s="128">
        <v>1</v>
      </c>
      <c r="C46" s="127"/>
      <c r="D46" s="127"/>
      <c r="E46" s="127"/>
      <c r="F46" s="127"/>
      <c r="G46" s="127"/>
      <c r="H46" s="127"/>
      <c r="I46" s="127"/>
      <c r="J46" s="127"/>
      <c r="K46" s="127"/>
      <c r="L46" s="127"/>
      <c r="M46" s="127"/>
      <c r="N46" s="127"/>
      <c r="O46" s="127"/>
      <c r="P46" s="127"/>
      <c r="Q46" s="127"/>
      <c r="R46" s="127"/>
      <c r="S46" s="127"/>
      <c r="T46" s="127"/>
      <c r="U46" s="127"/>
      <c r="V46" s="127"/>
      <c r="W46" s="127"/>
    </row>
    <row r="47" spans="1:23" ht="26.25" x14ac:dyDescent="0.4">
      <c r="A47" s="128">
        <v>43</v>
      </c>
      <c r="B47" s="130">
        <v>0</v>
      </c>
      <c r="C47" s="127"/>
      <c r="D47" s="127"/>
      <c r="E47" s="127"/>
      <c r="F47" s="127"/>
      <c r="G47" s="127"/>
      <c r="H47" s="127"/>
      <c r="I47" s="127"/>
      <c r="J47" s="127"/>
      <c r="K47" s="127"/>
      <c r="L47" s="127"/>
      <c r="M47" s="127"/>
      <c r="N47" s="127"/>
      <c r="O47" s="127"/>
      <c r="P47" s="127"/>
      <c r="Q47" s="127"/>
      <c r="R47" s="127"/>
      <c r="S47" s="127"/>
      <c r="T47" s="127"/>
      <c r="U47" s="127"/>
      <c r="V47" s="127"/>
      <c r="W47" s="127"/>
    </row>
    <row r="48" spans="1:23" ht="26.25" x14ac:dyDescent="0.4">
      <c r="A48" s="128">
        <v>45</v>
      </c>
      <c r="B48" s="128">
        <v>1</v>
      </c>
      <c r="C48" s="127"/>
      <c r="D48" s="127"/>
      <c r="E48" s="127"/>
      <c r="F48" s="127"/>
      <c r="G48" s="127"/>
      <c r="H48" s="127"/>
      <c r="I48" s="127"/>
      <c r="J48" s="127"/>
      <c r="K48" s="127"/>
      <c r="L48" s="127"/>
      <c r="M48" s="127"/>
      <c r="N48" s="127"/>
      <c r="O48" s="127"/>
      <c r="P48" s="127"/>
      <c r="Q48" s="127"/>
      <c r="R48" s="127"/>
      <c r="S48" s="127"/>
      <c r="T48" s="127"/>
      <c r="U48" s="127"/>
      <c r="V48" s="127"/>
      <c r="W48" s="127"/>
    </row>
    <row r="49" spans="1:23" ht="26.25" x14ac:dyDescent="0.4">
      <c r="A49" s="128">
        <v>45</v>
      </c>
      <c r="B49" s="130">
        <v>0</v>
      </c>
      <c r="C49" s="127"/>
      <c r="D49" s="127"/>
      <c r="E49" s="127"/>
      <c r="F49" s="127"/>
      <c r="G49" s="127"/>
      <c r="H49" s="127"/>
      <c r="I49" s="127"/>
      <c r="J49" s="127"/>
      <c r="K49" s="127"/>
      <c r="L49" s="127"/>
      <c r="M49" s="127"/>
      <c r="N49" s="127"/>
      <c r="O49" s="127"/>
      <c r="P49" s="127"/>
      <c r="Q49" s="127"/>
      <c r="R49" s="127"/>
      <c r="S49" s="127"/>
      <c r="T49" s="127"/>
      <c r="U49" s="127"/>
      <c r="V49" s="127"/>
      <c r="W49" s="127"/>
    </row>
    <row r="50" spans="1:23" ht="26.25" x14ac:dyDescent="0.4">
      <c r="A50" s="128">
        <v>46</v>
      </c>
      <c r="B50" s="128">
        <v>1</v>
      </c>
      <c r="C50" s="127"/>
      <c r="D50" s="127"/>
      <c r="E50" s="127"/>
      <c r="F50" s="127"/>
      <c r="G50" s="127"/>
      <c r="H50" s="127"/>
      <c r="I50" s="127"/>
      <c r="J50" s="127"/>
      <c r="K50" s="127"/>
      <c r="L50" s="127"/>
      <c r="M50" s="127"/>
      <c r="N50" s="127"/>
      <c r="O50" s="127"/>
      <c r="P50" s="127"/>
      <c r="Q50" s="127"/>
      <c r="R50" s="127"/>
      <c r="S50" s="127"/>
      <c r="T50" s="127"/>
      <c r="U50" s="127"/>
      <c r="V50" s="127"/>
      <c r="W50" s="127"/>
    </row>
    <row r="51" spans="1:23" ht="26.25" x14ac:dyDescent="0.4">
      <c r="A51" s="128">
        <v>49</v>
      </c>
      <c r="B51" s="130">
        <v>0</v>
      </c>
      <c r="C51" s="127"/>
      <c r="D51" s="127"/>
      <c r="E51" s="127"/>
      <c r="F51" s="127"/>
      <c r="G51" s="127"/>
      <c r="H51" s="127"/>
      <c r="I51" s="127"/>
      <c r="J51" s="127"/>
      <c r="K51" s="127"/>
      <c r="L51" s="127"/>
      <c r="M51" s="127"/>
      <c r="N51" s="127"/>
      <c r="O51" s="127"/>
      <c r="P51" s="127"/>
      <c r="Q51" s="127"/>
      <c r="R51" s="127"/>
      <c r="S51" s="127"/>
      <c r="T51" s="127"/>
      <c r="U51" s="127"/>
      <c r="V51" s="127"/>
      <c r="W51" s="127"/>
    </row>
    <row r="52" spans="1:23" ht="26.25" x14ac:dyDescent="0.4">
      <c r="A52" s="128">
        <v>51</v>
      </c>
      <c r="B52" s="130">
        <v>0</v>
      </c>
      <c r="C52" s="127"/>
      <c r="D52" s="127"/>
      <c r="E52" s="127"/>
      <c r="F52" s="127"/>
      <c r="G52" s="127"/>
      <c r="H52" s="127"/>
      <c r="I52" s="127"/>
      <c r="J52" s="127"/>
      <c r="K52" s="127"/>
      <c r="L52" s="127"/>
      <c r="M52" s="127"/>
      <c r="N52" s="127"/>
      <c r="O52" s="127"/>
      <c r="P52" s="127"/>
      <c r="Q52" s="127"/>
      <c r="R52" s="127"/>
      <c r="S52" s="127"/>
      <c r="T52" s="127"/>
      <c r="U52" s="127"/>
      <c r="V52" s="127"/>
      <c r="W52" s="127"/>
    </row>
    <row r="53" spans="1:23" ht="26.25" x14ac:dyDescent="0.4">
      <c r="A53" s="128">
        <v>51</v>
      </c>
      <c r="B53" s="130">
        <v>0</v>
      </c>
      <c r="C53" s="127"/>
      <c r="D53" s="127"/>
      <c r="E53" s="127"/>
      <c r="F53" s="127"/>
      <c r="G53" s="127"/>
      <c r="H53" s="127"/>
      <c r="I53" s="127"/>
      <c r="J53" s="127"/>
      <c r="K53" s="127"/>
      <c r="L53" s="127"/>
      <c r="M53" s="127"/>
      <c r="N53" s="127"/>
      <c r="O53" s="127"/>
      <c r="P53" s="127"/>
      <c r="Q53" s="127"/>
      <c r="R53" s="127"/>
      <c r="S53" s="127"/>
      <c r="T53" s="127"/>
      <c r="U53" s="127"/>
      <c r="V53" s="127"/>
      <c r="W53" s="127"/>
    </row>
    <row r="54" spans="1:23" ht="26.25" x14ac:dyDescent="0.4">
      <c r="A54" s="128">
        <v>52</v>
      </c>
      <c r="B54" s="128">
        <v>1</v>
      </c>
      <c r="C54" s="127"/>
      <c r="D54" s="127"/>
      <c r="E54" s="127"/>
      <c r="F54" s="127"/>
      <c r="G54" s="127"/>
      <c r="H54" s="127"/>
      <c r="I54" s="127"/>
      <c r="J54" s="127"/>
      <c r="K54" s="127"/>
      <c r="L54" s="127"/>
      <c r="M54" s="127"/>
      <c r="N54" s="127"/>
      <c r="O54" s="127"/>
      <c r="P54" s="127"/>
      <c r="Q54" s="127"/>
      <c r="R54" s="127"/>
      <c r="S54" s="127"/>
      <c r="T54" s="127"/>
      <c r="U54" s="127"/>
      <c r="V54" s="127"/>
      <c r="W54" s="127"/>
    </row>
    <row r="55" spans="1:23" ht="26.25" x14ac:dyDescent="0.4">
      <c r="A55" s="128">
        <v>55</v>
      </c>
      <c r="B55" s="130">
        <v>0</v>
      </c>
      <c r="C55" s="127"/>
      <c r="D55" s="127"/>
      <c r="E55" s="127"/>
      <c r="F55" s="127"/>
      <c r="G55" s="127"/>
      <c r="H55" s="127"/>
      <c r="I55" s="127"/>
      <c r="J55" s="127"/>
      <c r="K55" s="127"/>
      <c r="L55" s="127"/>
      <c r="M55" s="127"/>
      <c r="N55" s="127"/>
      <c r="O55" s="127"/>
      <c r="P55" s="127"/>
      <c r="Q55" s="127"/>
      <c r="R55" s="127"/>
      <c r="S55" s="127"/>
      <c r="T55" s="127"/>
      <c r="U55" s="127"/>
      <c r="V55" s="127"/>
      <c r="W55" s="127"/>
    </row>
    <row r="56" spans="1:23" ht="26.25" x14ac:dyDescent="0.4">
      <c r="A56" s="128">
        <v>57</v>
      </c>
      <c r="B56" s="130">
        <v>0</v>
      </c>
      <c r="C56" s="127"/>
      <c r="D56" s="127"/>
      <c r="E56" s="127"/>
      <c r="F56" s="127"/>
      <c r="G56" s="127"/>
      <c r="H56" s="127"/>
      <c r="I56" s="127"/>
      <c r="J56" s="127"/>
      <c r="K56" s="127"/>
      <c r="L56" s="127"/>
      <c r="M56" s="127"/>
      <c r="N56" s="127"/>
      <c r="O56" s="127"/>
      <c r="P56" s="127"/>
      <c r="Q56" s="127"/>
      <c r="R56" s="127"/>
      <c r="S56" s="127"/>
      <c r="T56" s="127"/>
      <c r="U56" s="127"/>
      <c r="V56" s="127"/>
      <c r="W56" s="127"/>
    </row>
    <row r="57" spans="1:23" ht="26.25" x14ac:dyDescent="0.4">
      <c r="A57" s="128">
        <v>61</v>
      </c>
      <c r="B57" s="128">
        <v>1</v>
      </c>
      <c r="C57" s="127"/>
      <c r="D57" s="127"/>
      <c r="E57" s="127"/>
      <c r="F57" s="127"/>
      <c r="G57" s="127"/>
      <c r="H57" s="127"/>
      <c r="I57" s="127"/>
      <c r="J57" s="127"/>
      <c r="K57" s="127"/>
      <c r="L57" s="127"/>
      <c r="M57" s="127"/>
      <c r="N57" s="127"/>
      <c r="O57" s="127"/>
      <c r="P57" s="127"/>
      <c r="Q57" s="127"/>
      <c r="R57" s="127"/>
      <c r="S57" s="127"/>
      <c r="T57" s="127"/>
      <c r="U57" s="127"/>
      <c r="V57" s="127"/>
      <c r="W57" s="127"/>
    </row>
    <row r="58" spans="1:23" ht="26.25" x14ac:dyDescent="0.4">
      <c r="A58" s="128">
        <v>63</v>
      </c>
      <c r="B58" s="130">
        <v>0</v>
      </c>
      <c r="C58" s="127"/>
      <c r="D58" s="127"/>
      <c r="E58" s="127"/>
      <c r="F58" s="127"/>
      <c r="G58" s="127"/>
      <c r="H58" s="127"/>
      <c r="I58" s="127"/>
      <c r="J58" s="127"/>
      <c r="K58" s="127"/>
      <c r="L58" s="127"/>
      <c r="M58" s="127"/>
      <c r="N58" s="127"/>
      <c r="O58" s="127"/>
      <c r="P58" s="127"/>
      <c r="Q58" s="127"/>
      <c r="R58" s="127"/>
      <c r="S58" s="127"/>
      <c r="T58" s="127"/>
      <c r="U58" s="127"/>
      <c r="V58" s="127"/>
      <c r="W58" s="127"/>
    </row>
    <row r="59" spans="1:23" ht="26.25" x14ac:dyDescent="0.4">
      <c r="A59" s="128">
        <v>66</v>
      </c>
      <c r="B59" s="130">
        <v>0</v>
      </c>
      <c r="C59" s="127"/>
      <c r="D59" s="127"/>
      <c r="E59" s="127"/>
      <c r="F59" s="127"/>
      <c r="G59" s="127"/>
      <c r="H59" s="127"/>
      <c r="I59" s="127"/>
      <c r="J59" s="127"/>
      <c r="K59" s="127"/>
      <c r="L59" s="127"/>
      <c r="M59" s="127"/>
      <c r="N59" s="127"/>
      <c r="O59" s="127"/>
      <c r="P59" s="127"/>
      <c r="Q59" s="127"/>
      <c r="R59" s="127"/>
      <c r="S59" s="127"/>
      <c r="T59" s="127"/>
      <c r="U59" s="127"/>
      <c r="V59" s="127"/>
      <c r="W59" s="127"/>
    </row>
    <row r="60" spans="1:23" ht="26.25" x14ac:dyDescent="0.4">
      <c r="A60" s="128">
        <v>67</v>
      </c>
      <c r="B60" s="130">
        <v>0</v>
      </c>
      <c r="C60" s="127"/>
      <c r="D60" s="127"/>
      <c r="E60" s="127"/>
      <c r="F60" s="127"/>
      <c r="G60" s="127"/>
      <c r="H60" s="127"/>
      <c r="I60" s="127"/>
      <c r="J60" s="127"/>
      <c r="K60" s="127"/>
      <c r="L60" s="127"/>
      <c r="M60" s="127"/>
      <c r="N60" s="127"/>
      <c r="O60" s="127"/>
      <c r="P60" s="127"/>
      <c r="Q60" s="127"/>
      <c r="R60" s="127"/>
      <c r="S60" s="127"/>
      <c r="T60" s="127"/>
      <c r="U60" s="127"/>
      <c r="V60" s="127"/>
      <c r="W60" s="127"/>
    </row>
    <row r="61" spans="1:23" ht="26.25" x14ac:dyDescent="0.4">
      <c r="A61" s="128">
        <v>69</v>
      </c>
      <c r="B61" s="130">
        <v>1</v>
      </c>
      <c r="C61" s="127"/>
      <c r="D61" s="127"/>
      <c r="E61" s="127"/>
      <c r="F61" s="127"/>
      <c r="G61" s="127"/>
      <c r="H61" s="127"/>
      <c r="I61" s="127"/>
      <c r="J61" s="127"/>
      <c r="K61" s="127"/>
      <c r="L61" s="127"/>
      <c r="M61" s="127"/>
      <c r="N61" s="127"/>
      <c r="O61" s="127"/>
      <c r="P61" s="127"/>
      <c r="Q61" s="127"/>
      <c r="R61" s="127"/>
      <c r="S61" s="127"/>
      <c r="T61" s="127"/>
      <c r="U61" s="127"/>
      <c r="V61" s="127"/>
      <c r="W61" s="127"/>
    </row>
    <row r="62" spans="1:23" ht="26.25" x14ac:dyDescent="0.4">
      <c r="A62" s="128">
        <v>70</v>
      </c>
      <c r="B62" s="130">
        <v>0</v>
      </c>
      <c r="C62" s="127"/>
      <c r="D62" s="127"/>
      <c r="E62" s="127"/>
      <c r="F62" s="127"/>
      <c r="G62" s="127"/>
      <c r="H62" s="127"/>
      <c r="I62" s="127"/>
      <c r="J62" s="127"/>
      <c r="K62" s="127"/>
      <c r="L62" s="127"/>
      <c r="M62" s="127"/>
      <c r="N62" s="127"/>
      <c r="O62" s="127"/>
      <c r="P62" s="127"/>
      <c r="Q62" s="127"/>
      <c r="R62" s="127"/>
      <c r="S62" s="127"/>
      <c r="T62" s="127"/>
      <c r="U62" s="127"/>
      <c r="V62" s="127"/>
      <c r="W62" s="127"/>
    </row>
    <row r="63" spans="1:23" ht="27" thickBot="1" x14ac:dyDescent="0.45">
      <c r="A63" s="131">
        <v>83</v>
      </c>
      <c r="B63" s="132">
        <v>0</v>
      </c>
      <c r="C63" s="127"/>
      <c r="D63" s="127"/>
      <c r="E63" s="127"/>
      <c r="F63" s="127"/>
      <c r="G63" s="127"/>
      <c r="H63" s="127"/>
      <c r="I63" s="127"/>
      <c r="J63" s="127"/>
      <c r="K63" s="127"/>
      <c r="L63" s="127"/>
      <c r="M63" s="127"/>
      <c r="N63" s="127"/>
      <c r="O63" s="127"/>
      <c r="P63" s="127"/>
      <c r="Q63" s="127"/>
      <c r="R63" s="127"/>
      <c r="S63" s="127"/>
      <c r="T63" s="127"/>
      <c r="U63" s="127"/>
      <c r="V63" s="127"/>
      <c r="W63" s="127"/>
    </row>
    <row r="64" spans="1:23" ht="26.25" x14ac:dyDescent="0.4">
      <c r="A64" s="127"/>
      <c r="B64" s="128"/>
      <c r="C64" s="127"/>
      <c r="D64" s="127"/>
      <c r="E64" s="127"/>
      <c r="F64" s="127"/>
      <c r="G64" s="127"/>
      <c r="H64" s="127"/>
      <c r="I64" s="127"/>
      <c r="J64" s="127"/>
      <c r="K64" s="127"/>
      <c r="L64" s="127"/>
      <c r="M64" s="127"/>
      <c r="N64" s="127"/>
      <c r="O64" s="127"/>
      <c r="P64" s="127"/>
      <c r="Q64" s="127"/>
      <c r="R64" s="127"/>
      <c r="S64" s="127"/>
      <c r="T64" s="127"/>
      <c r="U64" s="127"/>
      <c r="V64" s="127"/>
      <c r="W64" s="127"/>
    </row>
    <row r="65" spans="1:23" ht="26.25" x14ac:dyDescent="0.4">
      <c r="A65" s="133">
        <f>AVERAGE(A33:A63)</f>
        <v>46.967741935483872</v>
      </c>
      <c r="B65" s="134">
        <f>AVERAGE(B33:B63)</f>
        <v>0.4838709677419355</v>
      </c>
      <c r="C65" s="133" t="s">
        <v>56</v>
      </c>
      <c r="D65" s="127"/>
      <c r="E65" s="127"/>
      <c r="F65" s="127"/>
      <c r="G65" s="127"/>
      <c r="H65" s="127"/>
      <c r="I65" s="127"/>
      <c r="J65" s="127"/>
      <c r="K65" s="127"/>
      <c r="L65" s="127"/>
      <c r="M65" s="127"/>
      <c r="N65" s="127"/>
      <c r="O65" s="127"/>
      <c r="P65" s="127"/>
      <c r="Q65" s="127"/>
      <c r="R65" s="127"/>
      <c r="S65" s="127"/>
      <c r="T65" s="127"/>
      <c r="U65" s="127"/>
      <c r="V65" s="127"/>
      <c r="W65" s="127"/>
    </row>
    <row r="66" spans="1:23" ht="26.25" x14ac:dyDescent="0.4">
      <c r="A66" s="133">
        <f>MEDIAN(A33:A63)</f>
        <v>45</v>
      </c>
      <c r="B66" s="134">
        <f>MEDIAN(B33:B63)</f>
        <v>0</v>
      </c>
      <c r="C66" s="133" t="s">
        <v>69</v>
      </c>
      <c r="D66" s="127"/>
      <c r="E66" s="127"/>
      <c r="F66" s="127"/>
      <c r="G66" s="127"/>
      <c r="H66" s="127"/>
      <c r="I66" s="127"/>
      <c r="J66" s="127"/>
      <c r="K66" s="127"/>
      <c r="L66" s="127"/>
      <c r="M66" s="127"/>
      <c r="N66" s="127"/>
      <c r="O66" s="127"/>
      <c r="P66" s="127"/>
      <c r="Q66" s="127"/>
      <c r="R66" s="127"/>
      <c r="S66" s="127"/>
      <c r="T66" s="127"/>
      <c r="U66" s="127"/>
      <c r="V66" s="127"/>
      <c r="W66" s="127"/>
    </row>
  </sheetData>
  <mergeCells count="5">
    <mergeCell ref="D2:E2"/>
    <mergeCell ref="F6:H10"/>
    <mergeCell ref="B7:B17"/>
    <mergeCell ref="F13:H18"/>
    <mergeCell ref="D24:H28"/>
  </mergeCells>
  <printOptions gridLines="1"/>
  <pageMargins left="0.84" right="0.36" top="1.17" bottom="0.74" header="0.52" footer="0.5"/>
  <pageSetup orientation="portrait" r:id="rId1"/>
  <headerFooter alignWithMargins="0">
    <oddHeader>&amp;C&amp;"Georgia,Bold"&amp;14Two Sample Hypothesis Test (t-test)</oddHeader>
    <oddFooter>&amp;C&amp;D   &amp;F</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49"/>
  <sheetViews>
    <sheetView zoomScaleNormal="184" workbookViewId="0">
      <selection activeCell="C23" sqref="C23"/>
    </sheetView>
  </sheetViews>
  <sheetFormatPr defaultRowHeight="15.75" x14ac:dyDescent="0.25"/>
  <cols>
    <col min="1" max="1" width="29.42578125" style="1" customWidth="1"/>
    <col min="2" max="2" width="15.85546875" style="1" customWidth="1"/>
    <col min="3" max="3" width="10.140625" style="1" customWidth="1"/>
    <col min="4" max="4" width="8.5703125" style="1" bestFit="1" customWidth="1"/>
    <col min="5" max="16384" width="9.140625" style="1"/>
  </cols>
  <sheetData>
    <row r="1" spans="1:8" ht="26.25" customHeight="1" x14ac:dyDescent="0.25">
      <c r="A1" s="32" t="s">
        <v>45</v>
      </c>
      <c r="B1" s="10"/>
      <c r="C1" s="10"/>
      <c r="D1" s="10"/>
      <c r="E1" s="10"/>
      <c r="F1" s="10"/>
    </row>
    <row r="2" spans="1:8" x14ac:dyDescent="0.25">
      <c r="A2" s="33"/>
      <c r="B2" s="10"/>
      <c r="C2" s="10"/>
      <c r="D2" s="10"/>
      <c r="E2" s="11"/>
      <c r="F2" s="10"/>
    </row>
    <row r="3" spans="1:8" ht="31.5" x14ac:dyDescent="0.25">
      <c r="A3" s="24" t="s">
        <v>42</v>
      </c>
      <c r="B3" s="34" t="s">
        <v>109</v>
      </c>
      <c r="C3" s="24" t="s">
        <v>43</v>
      </c>
      <c r="D3" s="24" t="s">
        <v>44</v>
      </c>
      <c r="E3" s="11"/>
      <c r="F3" s="10"/>
    </row>
    <row r="4" spans="1:8" x14ac:dyDescent="0.25">
      <c r="A4" s="35" t="s">
        <v>48</v>
      </c>
      <c r="B4" s="17">
        <v>27611</v>
      </c>
      <c r="C4" s="17">
        <v>11613</v>
      </c>
      <c r="D4" s="17">
        <v>478403</v>
      </c>
      <c r="E4" s="11"/>
      <c r="F4" s="10"/>
    </row>
    <row r="5" spans="1:8" x14ac:dyDescent="0.25">
      <c r="A5" s="36" t="s">
        <v>54</v>
      </c>
      <c r="B5" s="44" t="s">
        <v>110</v>
      </c>
      <c r="C5" s="17"/>
      <c r="D5" s="17"/>
      <c r="E5" s="11"/>
      <c r="F5" s="10"/>
    </row>
    <row r="6" spans="1:8" x14ac:dyDescent="0.25">
      <c r="A6" s="36" t="s">
        <v>55</v>
      </c>
      <c r="B6" s="44" t="s">
        <v>111</v>
      </c>
      <c r="C6" s="17"/>
      <c r="D6" s="17"/>
      <c r="E6" s="11"/>
      <c r="F6" s="10"/>
      <c r="H6" s="46"/>
    </row>
    <row r="7" spans="1:8" x14ac:dyDescent="0.25">
      <c r="A7" s="36" t="s">
        <v>96</v>
      </c>
      <c r="B7" s="45" t="s">
        <v>110</v>
      </c>
      <c r="C7" s="18"/>
      <c r="D7" s="18"/>
      <c r="E7" s="11"/>
      <c r="F7" s="10"/>
      <c r="H7" s="46"/>
    </row>
    <row r="8" spans="1:8" x14ac:dyDescent="0.25">
      <c r="A8" s="35"/>
      <c r="B8" s="18"/>
      <c r="C8" s="18"/>
      <c r="D8" s="18"/>
      <c r="E8" s="11"/>
      <c r="F8" s="10"/>
    </row>
    <row r="9" spans="1:8" x14ac:dyDescent="0.25">
      <c r="A9" s="35" t="s">
        <v>46</v>
      </c>
      <c r="B9" s="19">
        <v>38075</v>
      </c>
      <c r="C9" s="19">
        <v>24105</v>
      </c>
      <c r="D9" s="19">
        <v>64000</v>
      </c>
      <c r="E9" s="11"/>
      <c r="F9" s="10"/>
    </row>
    <row r="10" spans="1:8" x14ac:dyDescent="0.25">
      <c r="A10" s="36" t="s">
        <v>113</v>
      </c>
      <c r="B10" s="44" t="s">
        <v>112</v>
      </c>
      <c r="C10" s="18"/>
      <c r="D10" s="18"/>
      <c r="E10" s="11"/>
      <c r="F10" s="10"/>
    </row>
    <row r="11" spans="1:8" x14ac:dyDescent="0.25">
      <c r="A11" s="36" t="s">
        <v>59</v>
      </c>
      <c r="B11" s="44" t="s">
        <v>111</v>
      </c>
      <c r="C11" s="18"/>
      <c r="D11" s="18"/>
      <c r="E11" s="11"/>
      <c r="F11" s="10"/>
    </row>
    <row r="12" spans="1:8" x14ac:dyDescent="0.25">
      <c r="A12" s="35"/>
      <c r="B12" s="18"/>
      <c r="C12" s="18"/>
      <c r="D12" s="18"/>
      <c r="E12" s="11"/>
      <c r="F12" s="10"/>
    </row>
    <row r="13" spans="1:8" x14ac:dyDescent="0.25">
      <c r="A13" s="35" t="s">
        <v>129</v>
      </c>
      <c r="B13" s="18">
        <v>2.2000000000000002</v>
      </c>
      <c r="C13" s="18">
        <v>1.4</v>
      </c>
      <c r="D13" s="18">
        <v>6.2</v>
      </c>
      <c r="E13" s="11"/>
      <c r="F13" s="10"/>
    </row>
    <row r="14" spans="1:8" x14ac:dyDescent="0.25">
      <c r="A14" s="36" t="s">
        <v>73</v>
      </c>
      <c r="B14" s="44" t="s">
        <v>112</v>
      </c>
      <c r="C14" s="18"/>
      <c r="D14" s="18"/>
      <c r="E14" s="11"/>
      <c r="F14" s="10"/>
    </row>
    <row r="15" spans="1:8" x14ac:dyDescent="0.25">
      <c r="A15" s="36" t="s">
        <v>114</v>
      </c>
      <c r="B15" s="44" t="s">
        <v>111</v>
      </c>
      <c r="C15" s="18"/>
      <c r="D15" s="18"/>
      <c r="E15" s="11"/>
      <c r="F15" s="10"/>
    </row>
    <row r="16" spans="1:8" x14ac:dyDescent="0.25">
      <c r="A16" s="35"/>
      <c r="B16" s="18"/>
      <c r="C16" s="18"/>
      <c r="D16" s="18"/>
      <c r="E16" s="11"/>
      <c r="F16" s="10"/>
    </row>
    <row r="17" spans="1:6" x14ac:dyDescent="0.25">
      <c r="A17" s="35" t="s">
        <v>50</v>
      </c>
      <c r="B17" s="20">
        <v>7.0000000000000007E-2</v>
      </c>
      <c r="C17" s="20">
        <v>0.02</v>
      </c>
      <c r="D17" s="20">
        <v>0.14000000000000001</v>
      </c>
      <c r="E17" s="11"/>
      <c r="F17" s="10"/>
    </row>
    <row r="18" spans="1:6" x14ac:dyDescent="0.25">
      <c r="A18" s="35"/>
      <c r="B18" s="18"/>
      <c r="C18" s="18"/>
      <c r="D18" s="18"/>
      <c r="E18" s="11"/>
      <c r="F18" s="10"/>
    </row>
    <row r="19" spans="1:6" x14ac:dyDescent="0.25">
      <c r="A19" s="35" t="s">
        <v>160</v>
      </c>
      <c r="B19" s="20"/>
      <c r="C19" s="20"/>
      <c r="D19" s="20"/>
      <c r="E19" s="11"/>
      <c r="F19" s="10"/>
    </row>
    <row r="20" spans="1:6" x14ac:dyDescent="0.25">
      <c r="A20" s="36" t="s">
        <v>161</v>
      </c>
      <c r="B20" s="73">
        <f>6/20</f>
        <v>0.3</v>
      </c>
      <c r="C20" s="18"/>
      <c r="D20" s="18"/>
      <c r="E20" s="11"/>
      <c r="F20" s="10"/>
    </row>
    <row r="21" spans="1:6" x14ac:dyDescent="0.25">
      <c r="A21" s="36" t="s">
        <v>162</v>
      </c>
      <c r="B21" s="73">
        <f>11/20</f>
        <v>0.55000000000000004</v>
      </c>
      <c r="C21" s="18"/>
      <c r="D21" s="18"/>
      <c r="E21" s="11"/>
      <c r="F21" s="10"/>
    </row>
    <row r="22" spans="1:6" x14ac:dyDescent="0.25">
      <c r="A22" s="36" t="s">
        <v>163</v>
      </c>
      <c r="B22" s="73">
        <f>3/20</f>
        <v>0.15</v>
      </c>
      <c r="C22" s="18"/>
      <c r="D22" s="18"/>
      <c r="E22" s="11"/>
      <c r="F22" s="10"/>
    </row>
    <row r="23" spans="1:6" x14ac:dyDescent="0.25">
      <c r="A23" s="35"/>
      <c r="B23" s="18"/>
      <c r="C23" s="18"/>
      <c r="D23" s="18"/>
      <c r="E23" s="11"/>
      <c r="F23" s="10"/>
    </row>
    <row r="24" spans="1:6" x14ac:dyDescent="0.25">
      <c r="A24" s="35" t="s">
        <v>130</v>
      </c>
      <c r="B24" s="21">
        <v>5.8</v>
      </c>
      <c r="C24" s="21">
        <v>0</v>
      </c>
      <c r="D24" s="21">
        <v>32.4</v>
      </c>
      <c r="E24" s="11"/>
      <c r="F24" s="10"/>
    </row>
    <row r="25" spans="1:6" x14ac:dyDescent="0.25">
      <c r="A25" s="37" t="s">
        <v>153</v>
      </c>
      <c r="B25" s="44" t="s">
        <v>115</v>
      </c>
      <c r="C25" s="10"/>
      <c r="D25" s="10"/>
      <c r="E25" s="11"/>
      <c r="F25" s="10"/>
    </row>
    <row r="26" spans="1:6" x14ac:dyDescent="0.25">
      <c r="A26" s="37" t="s">
        <v>60</v>
      </c>
      <c r="B26" s="44" t="s">
        <v>116</v>
      </c>
      <c r="C26" s="10"/>
      <c r="D26" s="10"/>
      <c r="E26" s="11"/>
      <c r="F26" s="10"/>
    </row>
    <row r="27" spans="1:6" x14ac:dyDescent="0.25">
      <c r="A27" s="33"/>
      <c r="B27" s="10"/>
      <c r="C27" s="10"/>
      <c r="D27" s="10"/>
      <c r="E27" s="11"/>
      <c r="F27" s="10"/>
    </row>
    <row r="28" spans="1:6" x14ac:dyDescent="0.25">
      <c r="A28" s="33" t="s">
        <v>51</v>
      </c>
      <c r="B28" s="10"/>
      <c r="C28" s="10"/>
      <c r="D28" s="10"/>
      <c r="E28" s="11"/>
      <c r="F28" s="10"/>
    </row>
    <row r="29" spans="1:6" x14ac:dyDescent="0.25">
      <c r="A29" s="33" t="s">
        <v>71</v>
      </c>
      <c r="B29" s="10"/>
      <c r="C29" s="10"/>
      <c r="D29" s="10"/>
      <c r="E29" s="11"/>
      <c r="F29" s="10"/>
    </row>
    <row r="30" spans="1:6" x14ac:dyDescent="0.25">
      <c r="A30" s="38" t="s">
        <v>128</v>
      </c>
      <c r="B30" s="10"/>
      <c r="C30" s="10"/>
      <c r="D30" s="10"/>
      <c r="E30" s="11"/>
      <c r="F30" s="10"/>
    </row>
    <row r="31" spans="1:6" x14ac:dyDescent="0.25">
      <c r="A31" s="33"/>
      <c r="B31" s="10"/>
      <c r="C31" s="10"/>
      <c r="D31" s="10"/>
      <c r="E31" s="11"/>
      <c r="F31" s="10"/>
    </row>
    <row r="32" spans="1:6" x14ac:dyDescent="0.25">
      <c r="A32" s="10"/>
      <c r="B32" s="10"/>
      <c r="C32" s="10"/>
      <c r="D32" s="10"/>
      <c r="E32" s="11"/>
      <c r="F32" s="10"/>
    </row>
    <row r="33" spans="1:6" x14ac:dyDescent="0.25">
      <c r="A33" s="10"/>
      <c r="B33" s="10"/>
      <c r="C33" s="10"/>
      <c r="D33" s="10"/>
      <c r="E33" s="11"/>
      <c r="F33" s="10"/>
    </row>
    <row r="34" spans="1:6" x14ac:dyDescent="0.25">
      <c r="A34" s="10" t="s">
        <v>58</v>
      </c>
      <c r="B34" s="10"/>
      <c r="C34" s="10"/>
      <c r="D34" s="10"/>
      <c r="E34" s="11"/>
      <c r="F34" s="10"/>
    </row>
    <row r="35" spans="1:6" x14ac:dyDescent="0.25">
      <c r="A35" s="10"/>
      <c r="B35" s="10"/>
      <c r="C35" s="10"/>
      <c r="D35" s="10"/>
      <c r="E35" s="11"/>
      <c r="F35" s="10"/>
    </row>
    <row r="36" spans="1:6" x14ac:dyDescent="0.25">
      <c r="A36" s="10"/>
      <c r="B36" s="74" t="s">
        <v>22</v>
      </c>
      <c r="C36" s="74"/>
      <c r="D36" s="10" t="s">
        <v>94</v>
      </c>
      <c r="E36" s="11"/>
      <c r="F36" s="10"/>
    </row>
    <row r="37" spans="1:6" x14ac:dyDescent="0.25">
      <c r="A37" s="24" t="s">
        <v>57</v>
      </c>
      <c r="B37" s="24" t="s">
        <v>56</v>
      </c>
      <c r="C37" s="24" t="s">
        <v>117</v>
      </c>
      <c r="D37" s="29" t="s">
        <v>77</v>
      </c>
      <c r="E37" s="11"/>
      <c r="F37" s="10"/>
    </row>
    <row r="38" spans="1:6" x14ac:dyDescent="0.25">
      <c r="A38" s="10" t="s">
        <v>120</v>
      </c>
      <c r="B38" s="10"/>
      <c r="C38" s="10"/>
      <c r="D38" s="10"/>
      <c r="E38" s="11"/>
      <c r="F38" s="10"/>
    </row>
    <row r="39" spans="1:6" x14ac:dyDescent="0.25">
      <c r="A39" s="36" t="s">
        <v>54</v>
      </c>
      <c r="B39" s="47">
        <v>5.78</v>
      </c>
      <c r="C39" s="26">
        <v>6</v>
      </c>
      <c r="D39" s="26">
        <v>0.109</v>
      </c>
      <c r="E39" s="11"/>
      <c r="F39" s="10"/>
    </row>
    <row r="40" spans="1:6" x14ac:dyDescent="0.25">
      <c r="A40" s="36" t="s">
        <v>55</v>
      </c>
      <c r="B40" s="47">
        <v>5.2874999999999996</v>
      </c>
      <c r="C40" s="26">
        <v>8</v>
      </c>
      <c r="D40" s="26"/>
      <c r="E40" s="11"/>
      <c r="F40" s="10"/>
    </row>
    <row r="41" spans="1:6" x14ac:dyDescent="0.25">
      <c r="A41" s="36" t="s">
        <v>96</v>
      </c>
      <c r="B41" s="47">
        <v>13.766666666666666</v>
      </c>
      <c r="C41" s="26">
        <v>6</v>
      </c>
      <c r="D41" s="26"/>
      <c r="E41" s="11"/>
      <c r="F41" s="10"/>
    </row>
    <row r="42" spans="1:6" x14ac:dyDescent="0.25">
      <c r="A42" s="10"/>
      <c r="B42" s="10"/>
      <c r="C42" s="10"/>
      <c r="D42" s="10"/>
      <c r="E42" s="11"/>
      <c r="F42" s="10"/>
    </row>
    <row r="43" spans="1:6" x14ac:dyDescent="0.25">
      <c r="A43" s="35" t="s">
        <v>46</v>
      </c>
      <c r="B43" s="26"/>
      <c r="C43" s="26"/>
      <c r="D43" s="26"/>
      <c r="E43" s="11"/>
      <c r="F43" s="10"/>
    </row>
    <row r="44" spans="1:6" x14ac:dyDescent="0.25">
      <c r="A44" s="36" t="s">
        <v>76</v>
      </c>
      <c r="B44" s="26">
        <v>10.6</v>
      </c>
      <c r="C44" s="26">
        <v>12</v>
      </c>
      <c r="D44" s="26">
        <v>7.3999999999999996E-2</v>
      </c>
      <c r="E44" s="11"/>
      <c r="F44" s="10"/>
    </row>
    <row r="45" spans="1:6" x14ac:dyDescent="0.25">
      <c r="A45" s="36" t="s">
        <v>59</v>
      </c>
      <c r="B45" s="48">
        <v>4</v>
      </c>
      <c r="C45" s="26">
        <v>8</v>
      </c>
      <c r="D45" s="26"/>
      <c r="E45" s="11"/>
      <c r="F45" s="10"/>
    </row>
    <row r="46" spans="1:6" x14ac:dyDescent="0.25">
      <c r="A46" s="35"/>
      <c r="B46" s="26"/>
      <c r="C46" s="26"/>
      <c r="D46" s="26"/>
      <c r="E46" s="11"/>
      <c r="F46" s="10"/>
    </row>
    <row r="47" spans="1:6" x14ac:dyDescent="0.25">
      <c r="A47" s="35" t="s">
        <v>47</v>
      </c>
      <c r="B47" s="26"/>
      <c r="C47" s="26"/>
      <c r="D47" s="26"/>
      <c r="E47" s="11"/>
      <c r="F47" s="10"/>
    </row>
    <row r="48" spans="1:6" x14ac:dyDescent="0.25">
      <c r="A48" s="36" t="s">
        <v>73</v>
      </c>
      <c r="B48" s="26">
        <v>4.3</v>
      </c>
      <c r="C48" s="26">
        <v>12</v>
      </c>
      <c r="D48" s="26">
        <v>8.9999999999999993E-3</v>
      </c>
      <c r="E48" s="11"/>
      <c r="F48" s="10"/>
    </row>
    <row r="49" spans="1:6" x14ac:dyDescent="0.25">
      <c r="A49" s="36" t="s">
        <v>72</v>
      </c>
      <c r="B49" s="26">
        <v>13.5</v>
      </c>
      <c r="C49" s="26">
        <v>8</v>
      </c>
      <c r="D49" s="26"/>
      <c r="E49" s="39"/>
      <c r="F49" s="10"/>
    </row>
    <row r="50" spans="1:6" x14ac:dyDescent="0.25">
      <c r="A50" s="35"/>
      <c r="B50" s="26"/>
      <c r="C50" s="26"/>
      <c r="D50" s="26"/>
      <c r="E50" s="11"/>
      <c r="F50" s="10"/>
    </row>
    <row r="51" spans="1:6" x14ac:dyDescent="0.25">
      <c r="A51" s="35" t="s">
        <v>50</v>
      </c>
      <c r="B51" s="26"/>
      <c r="C51" s="26"/>
      <c r="D51" s="26"/>
      <c r="E51" s="11"/>
      <c r="F51" s="10"/>
    </row>
    <row r="52" spans="1:6" x14ac:dyDescent="0.25">
      <c r="A52" s="36" t="s">
        <v>74</v>
      </c>
      <c r="B52" s="26">
        <v>7.1</v>
      </c>
      <c r="C52" s="26">
        <v>12</v>
      </c>
      <c r="D52" s="26">
        <v>0.54900000000000004</v>
      </c>
      <c r="E52" s="11"/>
      <c r="F52" s="10"/>
    </row>
    <row r="53" spans="1:6" x14ac:dyDescent="0.25">
      <c r="A53" s="40" t="s">
        <v>75</v>
      </c>
      <c r="B53" s="26">
        <v>9.4</v>
      </c>
      <c r="C53" s="26">
        <v>8</v>
      </c>
      <c r="D53" s="26"/>
      <c r="E53" s="11"/>
      <c r="F53" s="10"/>
    </row>
    <row r="54" spans="1:6" x14ac:dyDescent="0.25">
      <c r="A54" s="40"/>
      <c r="B54" s="10"/>
      <c r="C54" s="10"/>
      <c r="D54" s="10"/>
      <c r="E54" s="11"/>
      <c r="F54" s="10"/>
    </row>
    <row r="55" spans="1:6" x14ac:dyDescent="0.25">
      <c r="A55" s="41" t="s">
        <v>89</v>
      </c>
      <c r="B55" s="10"/>
      <c r="C55" s="10"/>
      <c r="D55" s="10"/>
      <c r="E55" s="11"/>
      <c r="F55" s="10"/>
    </row>
    <row r="56" spans="1:6" x14ac:dyDescent="0.25">
      <c r="A56" s="76" t="s">
        <v>156</v>
      </c>
      <c r="B56" s="77"/>
      <c r="C56" s="77"/>
      <c r="D56" s="77"/>
      <c r="E56" s="77"/>
      <c r="F56" s="10"/>
    </row>
    <row r="57" spans="1:6" x14ac:dyDescent="0.25">
      <c r="A57" s="77"/>
      <c r="B57" s="77"/>
      <c r="C57" s="77"/>
      <c r="D57" s="77"/>
      <c r="E57" s="77"/>
      <c r="F57" s="10"/>
    </row>
    <row r="58" spans="1:6" x14ac:dyDescent="0.25">
      <c r="A58" s="59"/>
      <c r="B58" s="59"/>
      <c r="C58" s="59"/>
      <c r="D58" s="59"/>
      <c r="E58" s="59"/>
      <c r="F58" s="10"/>
    </row>
    <row r="59" spans="1:6" x14ac:dyDescent="0.25">
      <c r="A59" s="41" t="s">
        <v>90</v>
      </c>
      <c r="B59" s="10"/>
      <c r="C59" s="10"/>
      <c r="D59" s="10"/>
      <c r="E59" s="11"/>
      <c r="F59" s="10"/>
    </row>
    <row r="60" spans="1:6" x14ac:dyDescent="0.25">
      <c r="A60" s="41"/>
      <c r="B60" s="10"/>
      <c r="C60" s="10"/>
      <c r="D60" s="10"/>
      <c r="E60" s="11"/>
      <c r="F60" s="10"/>
    </row>
    <row r="61" spans="1:6" x14ac:dyDescent="0.25">
      <c r="A61" s="10" t="s">
        <v>91</v>
      </c>
      <c r="B61" s="10"/>
      <c r="C61" s="10"/>
      <c r="D61" s="10"/>
      <c r="E61" s="11"/>
      <c r="F61" s="10"/>
    </row>
    <row r="62" spans="1:6" x14ac:dyDescent="0.25">
      <c r="A62" s="10"/>
      <c r="B62" s="10"/>
      <c r="C62" s="10"/>
      <c r="D62" s="10"/>
      <c r="E62" s="11"/>
      <c r="F62" s="10"/>
    </row>
    <row r="63" spans="1:6" x14ac:dyDescent="0.25">
      <c r="A63" s="10" t="s">
        <v>92</v>
      </c>
      <c r="B63" s="10"/>
      <c r="C63" s="10"/>
      <c r="D63" s="10"/>
      <c r="E63" s="11"/>
      <c r="F63" s="10"/>
    </row>
    <row r="64" spans="1:6" x14ac:dyDescent="0.25">
      <c r="A64" s="10"/>
      <c r="B64" s="10"/>
      <c r="C64" s="10"/>
      <c r="D64" s="10"/>
      <c r="E64" s="11"/>
      <c r="F64" s="10"/>
    </row>
    <row r="65" spans="1:6" x14ac:dyDescent="0.25">
      <c r="A65" s="25" t="s">
        <v>157</v>
      </c>
      <c r="B65" s="10"/>
      <c r="C65" s="10"/>
      <c r="D65" s="10"/>
      <c r="E65" s="11"/>
      <c r="F65" s="10"/>
    </row>
    <row r="66" spans="1:6" x14ac:dyDescent="0.25">
      <c r="A66" s="10"/>
      <c r="B66" s="10"/>
      <c r="C66" s="10"/>
      <c r="D66" s="10"/>
      <c r="E66" s="11"/>
      <c r="F66" s="10"/>
    </row>
    <row r="67" spans="1:6" ht="15.75" customHeight="1" x14ac:dyDescent="0.25">
      <c r="A67" s="76" t="s">
        <v>93</v>
      </c>
      <c r="B67" s="76"/>
      <c r="C67" s="76"/>
      <c r="D67" s="76"/>
      <c r="E67" s="76"/>
      <c r="F67" s="10"/>
    </row>
    <row r="68" spans="1:6" x14ac:dyDescent="0.25">
      <c r="A68" s="76"/>
      <c r="B68" s="76"/>
      <c r="C68" s="76"/>
      <c r="D68" s="76"/>
      <c r="E68" s="76"/>
      <c r="F68" s="10"/>
    </row>
    <row r="69" spans="1:6" x14ac:dyDescent="0.25">
      <c r="A69" s="76"/>
      <c r="B69" s="76"/>
      <c r="C69" s="76"/>
      <c r="D69" s="76"/>
      <c r="E69" s="76"/>
      <c r="F69" s="10"/>
    </row>
    <row r="70" spans="1:6" x14ac:dyDescent="0.25">
      <c r="A70" s="76"/>
      <c r="B70" s="76"/>
      <c r="C70" s="76"/>
      <c r="D70" s="76"/>
      <c r="E70" s="76"/>
      <c r="F70" s="10"/>
    </row>
    <row r="71" spans="1:6" x14ac:dyDescent="0.25">
      <c r="A71" s="58"/>
      <c r="B71" s="58"/>
      <c r="C71" s="58"/>
      <c r="D71" s="58"/>
      <c r="E71" s="58"/>
      <c r="F71" s="10"/>
    </row>
    <row r="72" spans="1:6" x14ac:dyDescent="0.25">
      <c r="A72" s="76" t="s">
        <v>95</v>
      </c>
      <c r="B72" s="76"/>
      <c r="C72" s="76"/>
      <c r="D72" s="76"/>
      <c r="E72" s="76"/>
      <c r="F72" s="10"/>
    </row>
    <row r="73" spans="1:6" x14ac:dyDescent="0.25">
      <c r="A73" s="76"/>
      <c r="B73" s="76"/>
      <c r="C73" s="76"/>
      <c r="D73" s="76"/>
      <c r="E73" s="76"/>
      <c r="F73" s="10"/>
    </row>
    <row r="74" spans="1:6" x14ac:dyDescent="0.25">
      <c r="A74" s="76"/>
      <c r="B74" s="76"/>
      <c r="C74" s="76"/>
      <c r="D74" s="76"/>
      <c r="E74" s="76"/>
      <c r="F74" s="10"/>
    </row>
    <row r="75" spans="1:6" x14ac:dyDescent="0.25">
      <c r="A75" s="10"/>
      <c r="B75" s="10"/>
      <c r="C75" s="10"/>
      <c r="D75" s="10"/>
      <c r="E75" s="11"/>
      <c r="F75" s="10"/>
    </row>
    <row r="76" spans="1:6" x14ac:dyDescent="0.25">
      <c r="A76" s="10"/>
      <c r="B76" s="10"/>
      <c r="C76" s="10"/>
      <c r="D76" s="10"/>
      <c r="E76" s="11"/>
      <c r="F76" s="10"/>
    </row>
    <row r="77" spans="1:6" x14ac:dyDescent="0.25">
      <c r="A77" s="10" t="s">
        <v>61</v>
      </c>
      <c r="B77" s="10"/>
      <c r="C77" s="10"/>
      <c r="D77" s="10"/>
      <c r="E77" s="11"/>
      <c r="F77" s="10"/>
    </row>
    <row r="78" spans="1:6" x14ac:dyDescent="0.25">
      <c r="A78" s="10"/>
      <c r="B78" s="10"/>
      <c r="C78" s="10"/>
      <c r="D78" s="10"/>
      <c r="E78" s="11"/>
      <c r="F78" s="10"/>
    </row>
    <row r="79" spans="1:6" x14ac:dyDescent="0.25">
      <c r="A79" s="49"/>
      <c r="B79" s="49" t="s">
        <v>23</v>
      </c>
      <c r="C79" s="49" t="s">
        <v>65</v>
      </c>
      <c r="D79" s="49" t="s">
        <v>62</v>
      </c>
      <c r="E79" s="49" t="s">
        <v>63</v>
      </c>
      <c r="F79" s="49" t="s">
        <v>64</v>
      </c>
    </row>
    <row r="80" spans="1:6" x14ac:dyDescent="0.25">
      <c r="A80" s="50" t="s">
        <v>23</v>
      </c>
      <c r="B80" s="51">
        <v>1</v>
      </c>
      <c r="C80" s="51"/>
      <c r="D80" s="51"/>
      <c r="E80" s="51"/>
      <c r="F80" s="51"/>
    </row>
    <row r="81" spans="1:6" x14ac:dyDescent="0.25">
      <c r="A81" s="50" t="s">
        <v>49</v>
      </c>
      <c r="B81" s="51">
        <v>-3.3558919922505641E-2</v>
      </c>
      <c r="C81" s="51">
        <v>1</v>
      </c>
      <c r="D81" s="51"/>
      <c r="E81" s="51"/>
      <c r="F81" s="51"/>
    </row>
    <row r="82" spans="1:6" x14ac:dyDescent="0.25">
      <c r="A82" s="50" t="s">
        <v>53</v>
      </c>
      <c r="B82" s="51">
        <v>-0.40962171003610071</v>
      </c>
      <c r="C82" s="51">
        <v>-0.13017335386348605</v>
      </c>
      <c r="D82" s="51">
        <v>1</v>
      </c>
      <c r="E82" s="51"/>
      <c r="F82" s="51"/>
    </row>
    <row r="83" spans="1:6" x14ac:dyDescent="0.25">
      <c r="A83" s="50" t="s">
        <v>52</v>
      </c>
      <c r="B83" s="51">
        <v>0.20844610155909557</v>
      </c>
      <c r="C83" s="51">
        <v>-0.13329084923929765</v>
      </c>
      <c r="D83" s="51">
        <v>1.6987036522342208E-2</v>
      </c>
      <c r="E83" s="51">
        <v>1</v>
      </c>
      <c r="F83" s="51"/>
    </row>
    <row r="84" spans="1:6" x14ac:dyDescent="0.25">
      <c r="A84" s="50" t="s">
        <v>22</v>
      </c>
      <c r="B84" s="51">
        <v>0.38678011588671496</v>
      </c>
      <c r="C84" s="51">
        <v>0.34880456621720052</v>
      </c>
      <c r="D84" s="51">
        <v>-0.25498482654092564</v>
      </c>
      <c r="E84" s="51">
        <v>8.5368614398370984E-2</v>
      </c>
      <c r="F84" s="51">
        <v>1</v>
      </c>
    </row>
    <row r="85" spans="1:6" x14ac:dyDescent="0.25">
      <c r="A85" s="10"/>
      <c r="B85" s="10"/>
      <c r="C85" s="10"/>
      <c r="D85" s="10"/>
      <c r="E85" s="11"/>
      <c r="F85" s="10"/>
    </row>
    <row r="86" spans="1:6" x14ac:dyDescent="0.25">
      <c r="A86" s="10" t="s">
        <v>141</v>
      </c>
      <c r="B86" s="10"/>
      <c r="C86" s="10"/>
      <c r="D86" s="10"/>
      <c r="E86" s="11"/>
      <c r="F86" s="10"/>
    </row>
    <row r="87" spans="1:6" x14ac:dyDescent="0.25">
      <c r="A87" s="10" t="s">
        <v>78</v>
      </c>
      <c r="B87" s="10"/>
      <c r="C87" s="10"/>
      <c r="D87" s="10"/>
      <c r="E87" s="11"/>
      <c r="F87" s="10"/>
    </row>
    <row r="88" spans="1:6" x14ac:dyDescent="0.25">
      <c r="A88" s="10"/>
      <c r="B88" s="10"/>
      <c r="C88" s="10"/>
      <c r="D88" s="10"/>
      <c r="E88" s="11"/>
      <c r="F88" s="10"/>
    </row>
    <row r="89" spans="1:6" x14ac:dyDescent="0.25">
      <c r="A89" s="10" t="s">
        <v>79</v>
      </c>
      <c r="B89" s="10"/>
      <c r="C89" s="10"/>
      <c r="D89" s="10"/>
      <c r="E89" s="11"/>
      <c r="F89" s="10"/>
    </row>
    <row r="90" spans="1:6" x14ac:dyDescent="0.25">
      <c r="A90" s="10"/>
      <c r="B90" s="10"/>
      <c r="C90" s="10"/>
      <c r="D90" s="10"/>
      <c r="E90" s="11"/>
      <c r="F90" s="10"/>
    </row>
    <row r="91" spans="1:6" x14ac:dyDescent="0.25">
      <c r="A91" s="10" t="s">
        <v>85</v>
      </c>
      <c r="B91" s="10"/>
      <c r="C91" s="10"/>
      <c r="D91" s="10"/>
      <c r="E91" s="11"/>
      <c r="F91" s="10"/>
    </row>
    <row r="92" spans="1:6" x14ac:dyDescent="0.25">
      <c r="A92" s="42" t="s">
        <v>80</v>
      </c>
      <c r="B92" s="10"/>
      <c r="C92" s="10"/>
      <c r="D92" s="10"/>
      <c r="E92" s="11"/>
      <c r="F92" s="10"/>
    </row>
    <row r="93" spans="1:6" x14ac:dyDescent="0.25">
      <c r="A93" s="42" t="s">
        <v>81</v>
      </c>
      <c r="B93" s="10"/>
      <c r="C93" s="10"/>
      <c r="D93" s="10"/>
      <c r="E93" s="11"/>
      <c r="F93" s="10"/>
    </row>
    <row r="94" spans="1:6" x14ac:dyDescent="0.25">
      <c r="A94" s="42" t="s">
        <v>82</v>
      </c>
      <c r="B94" s="10"/>
      <c r="C94" s="10"/>
      <c r="D94" s="10"/>
      <c r="E94" s="11"/>
      <c r="F94" s="10"/>
    </row>
    <row r="95" spans="1:6" x14ac:dyDescent="0.25">
      <c r="A95" s="42" t="s">
        <v>83</v>
      </c>
      <c r="B95" s="10"/>
      <c r="C95" s="10"/>
      <c r="D95" s="10"/>
      <c r="E95" s="11"/>
      <c r="F95" s="10"/>
    </row>
    <row r="96" spans="1:6" x14ac:dyDescent="0.25">
      <c r="A96" s="42" t="s">
        <v>84</v>
      </c>
      <c r="B96" s="10"/>
      <c r="C96" s="10"/>
      <c r="D96" s="10"/>
      <c r="E96" s="11"/>
      <c r="F96" s="10"/>
    </row>
    <row r="97" spans="1:6" x14ac:dyDescent="0.25">
      <c r="A97" s="42"/>
      <c r="B97" s="10"/>
      <c r="C97" s="10"/>
      <c r="D97" s="10"/>
      <c r="E97" s="11"/>
      <c r="F97" s="10"/>
    </row>
    <row r="98" spans="1:6" x14ac:dyDescent="0.25">
      <c r="A98" s="10" t="s">
        <v>86</v>
      </c>
      <c r="B98" s="10"/>
      <c r="C98" s="10"/>
      <c r="D98" s="10"/>
      <c r="E98" s="11"/>
      <c r="F98" s="10"/>
    </row>
    <row r="99" spans="1:6" x14ac:dyDescent="0.25">
      <c r="A99" s="75" t="s">
        <v>87</v>
      </c>
      <c r="B99" s="75"/>
      <c r="C99" s="75"/>
      <c r="D99" s="75"/>
      <c r="E99" s="75"/>
      <c r="F99" s="10"/>
    </row>
    <row r="100" spans="1:6" x14ac:dyDescent="0.25">
      <c r="A100" s="75"/>
      <c r="B100" s="75"/>
      <c r="C100" s="75"/>
      <c r="D100" s="75"/>
      <c r="E100" s="75"/>
      <c r="F100" s="10"/>
    </row>
    <row r="101" spans="1:6" x14ac:dyDescent="0.25">
      <c r="A101" s="75" t="s">
        <v>88</v>
      </c>
      <c r="B101" s="75"/>
      <c r="C101" s="75"/>
      <c r="D101" s="75"/>
      <c r="E101" s="75"/>
      <c r="F101" s="10"/>
    </row>
    <row r="102" spans="1:6" x14ac:dyDescent="0.25">
      <c r="A102" s="75"/>
      <c r="B102" s="75"/>
      <c r="C102" s="75"/>
      <c r="D102" s="75"/>
      <c r="E102" s="75"/>
      <c r="F102" s="10"/>
    </row>
    <row r="103" spans="1:6" x14ac:dyDescent="0.25">
      <c r="A103" s="57"/>
      <c r="B103" s="57"/>
      <c r="C103" s="57"/>
      <c r="D103" s="57"/>
      <c r="E103" s="57"/>
      <c r="F103" s="10"/>
    </row>
    <row r="104" spans="1:6" x14ac:dyDescent="0.25">
      <c r="A104" s="10" t="s">
        <v>142</v>
      </c>
      <c r="B104" s="10"/>
      <c r="C104" s="10"/>
      <c r="D104" s="10"/>
      <c r="E104" s="11"/>
      <c r="F104" s="10"/>
    </row>
    <row r="105" spans="1:6" x14ac:dyDescent="0.25">
      <c r="A105" s="1" t="s">
        <v>138</v>
      </c>
      <c r="F105" s="10"/>
    </row>
    <row r="106" spans="1:6" x14ac:dyDescent="0.25">
      <c r="A106" s="1" t="s">
        <v>139</v>
      </c>
      <c r="F106" s="10"/>
    </row>
    <row r="107" spans="1:6" x14ac:dyDescent="0.25">
      <c r="A107" s="1" t="s">
        <v>140</v>
      </c>
      <c r="F107" s="10"/>
    </row>
    <row r="108" spans="1:6" x14ac:dyDescent="0.25">
      <c r="A108" s="10"/>
      <c r="B108" s="10"/>
      <c r="C108" s="10"/>
      <c r="D108" s="10"/>
      <c r="E108" s="11"/>
      <c r="F108" s="10"/>
    </row>
    <row r="109" spans="1:6" x14ac:dyDescent="0.25">
      <c r="A109" s="10" t="s">
        <v>151</v>
      </c>
      <c r="B109" s="10"/>
      <c r="C109" s="10"/>
      <c r="D109" s="10"/>
      <c r="E109" s="11"/>
      <c r="F109" s="10"/>
    </row>
    <row r="110" spans="1:6" x14ac:dyDescent="0.25">
      <c r="A110" s="10"/>
      <c r="B110" s="10"/>
      <c r="C110" s="10"/>
      <c r="D110" s="10"/>
      <c r="E110" s="11"/>
      <c r="F110" s="10"/>
    </row>
    <row r="111" spans="1:6" x14ac:dyDescent="0.25">
      <c r="A111" s="10"/>
      <c r="B111" s="74" t="s">
        <v>148</v>
      </c>
      <c r="C111" s="74"/>
      <c r="D111" s="74"/>
      <c r="E111" s="11"/>
      <c r="F111" s="10"/>
    </row>
    <row r="112" spans="1:6" x14ac:dyDescent="0.25">
      <c r="A112" s="29" t="s">
        <v>22</v>
      </c>
      <c r="B112" s="24" t="s">
        <v>99</v>
      </c>
      <c r="C112" s="24" t="s">
        <v>24</v>
      </c>
      <c r="D112" s="24" t="s">
        <v>41</v>
      </c>
      <c r="E112" s="11" t="s">
        <v>100</v>
      </c>
      <c r="F112" s="10"/>
    </row>
    <row r="113" spans="1:6" x14ac:dyDescent="0.25">
      <c r="A113" s="43" t="s">
        <v>143</v>
      </c>
      <c r="B113" s="62" t="s">
        <v>121</v>
      </c>
      <c r="C113" s="62" t="s">
        <v>123</v>
      </c>
      <c r="D113" s="62" t="s">
        <v>125</v>
      </c>
      <c r="E113" s="11">
        <v>9</v>
      </c>
      <c r="F113" s="10"/>
    </row>
    <row r="114" spans="1:6" x14ac:dyDescent="0.25">
      <c r="A114" s="43" t="s">
        <v>144</v>
      </c>
      <c r="B114" s="62" t="s">
        <v>122</v>
      </c>
      <c r="C114" s="62" t="s">
        <v>124</v>
      </c>
      <c r="D114" s="62" t="s">
        <v>126</v>
      </c>
      <c r="E114" s="11">
        <v>11</v>
      </c>
      <c r="F114" s="10"/>
    </row>
    <row r="115" spans="1:6" x14ac:dyDescent="0.25">
      <c r="A115" s="40" t="s">
        <v>100</v>
      </c>
      <c r="B115" s="10">
        <v>6</v>
      </c>
      <c r="C115" s="10">
        <v>8</v>
      </c>
      <c r="D115" s="10">
        <v>6</v>
      </c>
      <c r="E115" s="11">
        <v>20</v>
      </c>
      <c r="F115" s="10"/>
    </row>
    <row r="116" spans="1:6" x14ac:dyDescent="0.25">
      <c r="A116" s="40" t="s">
        <v>101</v>
      </c>
      <c r="B116" s="26" t="s">
        <v>145</v>
      </c>
      <c r="C116" s="10"/>
      <c r="D116" s="10"/>
      <c r="E116" s="11"/>
      <c r="F116" s="10"/>
    </row>
    <row r="117" spans="1:6" x14ac:dyDescent="0.25">
      <c r="A117" s="10"/>
      <c r="B117" s="10"/>
      <c r="C117" s="10"/>
      <c r="D117" s="10"/>
      <c r="E117" s="11"/>
      <c r="F117" s="10"/>
    </row>
    <row r="118" spans="1:6" x14ac:dyDescent="0.25">
      <c r="A118" s="10" t="s">
        <v>102</v>
      </c>
      <c r="B118" s="10"/>
      <c r="C118" s="10"/>
      <c r="D118" s="10"/>
      <c r="E118" s="11"/>
      <c r="F118" s="10"/>
    </row>
    <row r="119" spans="1:6" x14ac:dyDescent="0.25">
      <c r="A119" s="10" t="s">
        <v>103</v>
      </c>
      <c r="B119" s="10"/>
      <c r="C119" s="10"/>
      <c r="D119" s="10"/>
      <c r="E119" s="11"/>
      <c r="F119" s="10"/>
    </row>
    <row r="120" spans="1:6" x14ac:dyDescent="0.25">
      <c r="A120" s="10" t="s">
        <v>104</v>
      </c>
      <c r="B120" s="10"/>
      <c r="C120" s="10"/>
      <c r="D120" s="10"/>
      <c r="E120" s="11"/>
      <c r="F120" s="10"/>
    </row>
    <row r="121" spans="1:6" x14ac:dyDescent="0.25">
      <c r="A121" s="10" t="s">
        <v>105</v>
      </c>
      <c r="B121" s="10"/>
      <c r="C121" s="10"/>
      <c r="D121" s="10"/>
      <c r="E121" s="11"/>
      <c r="F121" s="10"/>
    </row>
    <row r="122" spans="1:6" x14ac:dyDescent="0.25">
      <c r="A122" s="10" t="s">
        <v>106</v>
      </c>
      <c r="B122" s="10"/>
      <c r="C122" s="10"/>
      <c r="D122" s="10"/>
      <c r="E122" s="11"/>
      <c r="F122" s="10"/>
    </row>
    <row r="123" spans="1:6" x14ac:dyDescent="0.25">
      <c r="A123" s="10" t="s">
        <v>107</v>
      </c>
      <c r="B123" s="10"/>
      <c r="C123" s="10"/>
      <c r="D123" s="10"/>
      <c r="E123" s="11"/>
      <c r="F123" s="10"/>
    </row>
    <row r="124" spans="1:6" x14ac:dyDescent="0.25">
      <c r="A124" s="10" t="s">
        <v>108</v>
      </c>
      <c r="B124" s="10"/>
      <c r="C124" s="10"/>
      <c r="D124" s="10"/>
      <c r="E124" s="11"/>
      <c r="F124" s="10"/>
    </row>
    <row r="125" spans="1:6" x14ac:dyDescent="0.25">
      <c r="A125" s="10" t="s">
        <v>127</v>
      </c>
      <c r="B125" s="10"/>
      <c r="C125" s="10"/>
      <c r="D125" s="10"/>
      <c r="E125" s="11"/>
      <c r="F125" s="10"/>
    </row>
    <row r="126" spans="1:6" x14ac:dyDescent="0.25">
      <c r="A126" s="16"/>
      <c r="B126" s="16"/>
      <c r="C126" s="16" t="s">
        <v>99</v>
      </c>
      <c r="D126" s="16" t="s">
        <v>24</v>
      </c>
      <c r="E126" s="16" t="s">
        <v>41</v>
      </c>
    </row>
    <row r="127" spans="1:6" x14ac:dyDescent="0.25">
      <c r="A127" s="13"/>
      <c r="B127" s="14"/>
      <c r="C127" s="26">
        <v>1</v>
      </c>
      <c r="D127" s="26">
        <v>0</v>
      </c>
      <c r="E127" s="26">
        <v>0</v>
      </c>
    </row>
    <row r="128" spans="1:6" x14ac:dyDescent="0.25">
      <c r="A128" s="13"/>
      <c r="B128" s="14"/>
      <c r="C128" s="26">
        <v>1</v>
      </c>
      <c r="D128" s="26">
        <v>0</v>
      </c>
      <c r="E128" s="26">
        <v>1</v>
      </c>
    </row>
    <row r="129" spans="1:5" x14ac:dyDescent="0.25">
      <c r="A129" s="13"/>
      <c r="B129" s="14"/>
      <c r="C129" s="26">
        <v>0</v>
      </c>
      <c r="D129" s="26">
        <v>0</v>
      </c>
      <c r="E129" s="26">
        <v>1</v>
      </c>
    </row>
    <row r="130" spans="1:5" x14ac:dyDescent="0.25">
      <c r="A130" s="13"/>
      <c r="B130" s="14"/>
      <c r="C130" s="26">
        <v>1</v>
      </c>
      <c r="D130" s="26">
        <v>0</v>
      </c>
      <c r="E130" s="26">
        <v>1</v>
      </c>
    </row>
    <row r="131" spans="1:5" x14ac:dyDescent="0.25">
      <c r="A131" s="13"/>
      <c r="B131" s="14"/>
      <c r="C131" s="26">
        <v>1</v>
      </c>
      <c r="D131" s="26">
        <v>0</v>
      </c>
      <c r="E131" s="26">
        <v>1</v>
      </c>
    </row>
    <row r="132" spans="1:5" x14ac:dyDescent="0.25">
      <c r="A132" s="13"/>
      <c r="B132" s="14"/>
      <c r="C132" s="52">
        <v>0</v>
      </c>
      <c r="D132" s="26">
        <v>1</v>
      </c>
      <c r="E132" s="52">
        <v>1</v>
      </c>
    </row>
    <row r="133" spans="1:5" x14ac:dyDescent="0.25">
      <c r="A133" s="13"/>
      <c r="B133" s="14"/>
      <c r="C133" s="26">
        <v>6</v>
      </c>
      <c r="D133" s="26">
        <v>1</v>
      </c>
      <c r="E133" s="60">
        <v>6</v>
      </c>
    </row>
    <row r="134" spans="1:5" x14ac:dyDescent="0.25">
      <c r="A134" s="13"/>
      <c r="B134" s="14"/>
      <c r="C134" s="60">
        <f>AVERAGE(C127:C132)</f>
        <v>0.66666666666666663</v>
      </c>
      <c r="D134" s="52">
        <v>0</v>
      </c>
      <c r="E134" s="60">
        <f>AVERAGE(E127:E132)</f>
        <v>0.83333333333333337</v>
      </c>
    </row>
    <row r="135" spans="1:5" x14ac:dyDescent="0.25">
      <c r="A135" s="13"/>
      <c r="B135" s="14"/>
      <c r="D135" s="60">
        <v>8</v>
      </c>
    </row>
    <row r="136" spans="1:5" x14ac:dyDescent="0.25">
      <c r="A136" s="13"/>
      <c r="B136" s="14"/>
      <c r="D136" s="60">
        <f>AVERAGE(D127:D134)</f>
        <v>0.25</v>
      </c>
    </row>
    <row r="137" spans="1:5" x14ac:dyDescent="0.25">
      <c r="A137" s="29" t="s">
        <v>155</v>
      </c>
      <c r="B137" s="24" t="s">
        <v>99</v>
      </c>
      <c r="C137" s="24" t="s">
        <v>24</v>
      </c>
      <c r="D137" s="24" t="s">
        <v>41</v>
      </c>
      <c r="E137" s="2"/>
    </row>
    <row r="138" spans="1:5" x14ac:dyDescent="0.25">
      <c r="A138" s="43" t="s">
        <v>98</v>
      </c>
      <c r="B138" s="61">
        <v>2</v>
      </c>
      <c r="C138" s="61">
        <v>6</v>
      </c>
      <c r="D138" s="61">
        <v>1</v>
      </c>
      <c r="E138" s="2">
        <v>9</v>
      </c>
    </row>
    <row r="139" spans="1:5" x14ac:dyDescent="0.25">
      <c r="A139" s="43" t="s">
        <v>97</v>
      </c>
      <c r="B139" s="61">
        <v>4</v>
      </c>
      <c r="C139" s="61">
        <v>2</v>
      </c>
      <c r="D139" s="61">
        <v>5</v>
      </c>
      <c r="E139" s="2">
        <v>11</v>
      </c>
    </row>
    <row r="140" spans="1:5" x14ac:dyDescent="0.25">
      <c r="B140" s="60">
        <v>6</v>
      </c>
      <c r="C140" s="60">
        <v>8</v>
      </c>
      <c r="D140" s="60">
        <v>6</v>
      </c>
      <c r="E140" s="2"/>
    </row>
    <row r="141" spans="1:5" x14ac:dyDescent="0.25">
      <c r="A141" s="71" t="s">
        <v>154</v>
      </c>
      <c r="B141" s="64" t="s">
        <v>99</v>
      </c>
      <c r="C141" s="64" t="s">
        <v>24</v>
      </c>
      <c r="D141" s="64" t="s">
        <v>41</v>
      </c>
      <c r="E141" s="2"/>
    </row>
    <row r="142" spans="1:5" x14ac:dyDescent="0.25">
      <c r="A142" s="65" t="s">
        <v>98</v>
      </c>
      <c r="B142" s="63">
        <f>(9*6)/20</f>
        <v>2.7</v>
      </c>
      <c r="C142" s="63">
        <f>(9*8)/20</f>
        <v>3.6</v>
      </c>
      <c r="D142" s="63">
        <f>(9*6)/20</f>
        <v>2.7</v>
      </c>
      <c r="E142" s="2"/>
    </row>
    <row r="143" spans="1:5" x14ac:dyDescent="0.25">
      <c r="A143" s="65" t="s">
        <v>97</v>
      </c>
      <c r="B143" s="63">
        <f>(11*6)/20</f>
        <v>3.3</v>
      </c>
      <c r="C143" s="63">
        <f>(11*8)/20</f>
        <v>4.4000000000000004</v>
      </c>
      <c r="D143" s="63">
        <f>(11*6)/20</f>
        <v>3.3</v>
      </c>
    </row>
    <row r="146" spans="1:3" x14ac:dyDescent="0.25">
      <c r="A146" s="66" t="s">
        <v>146</v>
      </c>
      <c r="B146" s="67">
        <f>CHITEST(B138:D139,B142:D143)</f>
        <v>7.4825795592324343E-2</v>
      </c>
      <c r="C146" s="1" t="s">
        <v>147</v>
      </c>
    </row>
    <row r="147" spans="1:3" x14ac:dyDescent="0.25">
      <c r="C147" s="1" t="s">
        <v>149</v>
      </c>
    </row>
    <row r="148" spans="1:3" x14ac:dyDescent="0.25">
      <c r="C148" s="68" t="s">
        <v>150</v>
      </c>
    </row>
    <row r="149" spans="1:3" x14ac:dyDescent="0.25">
      <c r="B149" s="1" t="s">
        <v>158</v>
      </c>
    </row>
  </sheetData>
  <mergeCells count="7">
    <mergeCell ref="B111:D111"/>
    <mergeCell ref="B36:C36"/>
    <mergeCell ref="A99:E100"/>
    <mergeCell ref="A101:E102"/>
    <mergeCell ref="A67:E70"/>
    <mergeCell ref="A72:E74"/>
    <mergeCell ref="A56:E57"/>
  </mergeCells>
  <phoneticPr fontId="1" type="noConversion"/>
  <pageMargins left="0.75" right="0.75" top="1" bottom="1" header="0.5" footer="0.5"/>
  <pageSetup orientation="portrait" r:id="rId1"/>
  <headerFooter alignWithMargins="0">
    <oddHeader>&amp;C&amp;"Arial,Bold"&amp;16Analysis Advice Via Tables</oddHeader>
    <oddFooter>&amp;C&amp;F   &amp;D&amp;R&amp;P of &amp;N</oddFooter>
  </headerFooter>
  <rowBreaks count="2" manualBreakCount="2">
    <brk id="33" max="16383" man="1"/>
    <brk id="10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3"/>
  <sheetViews>
    <sheetView workbookViewId="0">
      <selection activeCell="F38" sqref="F38"/>
    </sheetView>
  </sheetViews>
  <sheetFormatPr defaultRowHeight="12.75" x14ac:dyDescent="0.2"/>
  <cols>
    <col min="1" max="1" width="18.42578125" bestFit="1" customWidth="1"/>
    <col min="6" max="6" width="18.85546875" customWidth="1"/>
  </cols>
  <sheetData>
    <row r="1" spans="1:7" x14ac:dyDescent="0.2">
      <c r="A1" s="31" t="s">
        <v>118</v>
      </c>
    </row>
    <row r="3" spans="1:7" ht="13.5" thickBot="1" x14ac:dyDescent="0.25">
      <c r="A3" t="s">
        <v>25</v>
      </c>
    </row>
    <row r="4" spans="1:7" x14ac:dyDescent="0.2">
      <c r="A4" s="5" t="s">
        <v>26</v>
      </c>
      <c r="B4" s="5" t="s">
        <v>20</v>
      </c>
      <c r="C4" s="5" t="s">
        <v>27</v>
      </c>
      <c r="D4" s="5" t="s">
        <v>28</v>
      </c>
      <c r="E4" s="5" t="s">
        <v>29</v>
      </c>
    </row>
    <row r="5" spans="1:7" x14ac:dyDescent="0.2">
      <c r="A5" s="3" t="s">
        <v>99</v>
      </c>
      <c r="B5" s="3">
        <v>6</v>
      </c>
      <c r="C5" s="3">
        <v>34.68</v>
      </c>
      <c r="D5" s="8">
        <v>5.78</v>
      </c>
      <c r="E5" s="8">
        <v>5.594400000000002</v>
      </c>
    </row>
    <row r="6" spans="1:7" x14ac:dyDescent="0.2">
      <c r="A6" s="3" t="s">
        <v>24</v>
      </c>
      <c r="B6" s="3">
        <v>8</v>
      </c>
      <c r="C6" s="3">
        <v>42.3</v>
      </c>
      <c r="D6" s="8">
        <v>5.2874999999999996</v>
      </c>
      <c r="E6" s="8">
        <v>56.55553571428571</v>
      </c>
    </row>
    <row r="7" spans="1:7" ht="13.5" thickBot="1" x14ac:dyDescent="0.25">
      <c r="A7" s="4" t="s">
        <v>41</v>
      </c>
      <c r="B7" s="4">
        <v>6</v>
      </c>
      <c r="C7" s="4">
        <v>82.6</v>
      </c>
      <c r="D7" s="9">
        <v>13.766666666666666</v>
      </c>
      <c r="E7" s="9">
        <v>108.48266666666669</v>
      </c>
    </row>
    <row r="10" spans="1:7" ht="13.5" thickBot="1" x14ac:dyDescent="0.25">
      <c r="A10" t="s">
        <v>30</v>
      </c>
    </row>
    <row r="11" spans="1:7" ht="33" x14ac:dyDescent="0.45">
      <c r="A11" s="5" t="s">
        <v>31</v>
      </c>
      <c r="B11" s="5" t="s">
        <v>32</v>
      </c>
      <c r="C11" s="5" t="s">
        <v>33</v>
      </c>
      <c r="D11" s="5" t="s">
        <v>34</v>
      </c>
      <c r="E11" s="5" t="s">
        <v>35</v>
      </c>
      <c r="F11" s="6" t="s">
        <v>36</v>
      </c>
      <c r="G11" s="5" t="s">
        <v>37</v>
      </c>
    </row>
    <row r="12" spans="1:7" ht="33.75" x14ac:dyDescent="0.5">
      <c r="A12" s="3" t="s">
        <v>38</v>
      </c>
      <c r="B12" s="3">
        <v>287.94949666666662</v>
      </c>
      <c r="C12" s="3">
        <v>2</v>
      </c>
      <c r="D12" s="3">
        <v>143.97474833333331</v>
      </c>
      <c r="E12" s="3">
        <v>2.5329984151322145</v>
      </c>
      <c r="F12" s="7">
        <v>0.10893455015949205</v>
      </c>
      <c r="G12" s="3">
        <v>2.6446384681311477</v>
      </c>
    </row>
    <row r="13" spans="1:7" x14ac:dyDescent="0.2">
      <c r="A13" s="3" t="s">
        <v>39</v>
      </c>
      <c r="B13" s="3">
        <v>966.27408333333324</v>
      </c>
      <c r="C13" s="3">
        <v>17</v>
      </c>
      <c r="D13" s="3">
        <v>56.839651960784309</v>
      </c>
      <c r="E13" s="3"/>
      <c r="F13" s="3"/>
      <c r="G13" s="3"/>
    </row>
    <row r="14" spans="1:7" x14ac:dyDescent="0.2">
      <c r="A14" s="3" t="s">
        <v>40</v>
      </c>
      <c r="B14" s="3">
        <v>1254.2235799999999</v>
      </c>
      <c r="C14" s="3">
        <v>19</v>
      </c>
      <c r="D14" s="3"/>
      <c r="E14" s="3"/>
      <c r="F14" s="3"/>
      <c r="G14" s="3"/>
    </row>
    <row r="15" spans="1:7" ht="13.5" thickBot="1" x14ac:dyDescent="0.25">
      <c r="A15" s="4" t="s">
        <v>40</v>
      </c>
      <c r="B15" s="4">
        <v>1254.2235799999999</v>
      </c>
      <c r="C15" s="4">
        <v>19</v>
      </c>
      <c r="D15" s="4"/>
      <c r="E15" s="4"/>
      <c r="F15" s="4"/>
      <c r="G15" s="4"/>
    </row>
    <row r="17" spans="1:7" ht="128.25" customHeight="1" x14ac:dyDescent="0.2">
      <c r="A17" s="78" t="s">
        <v>119</v>
      </c>
      <c r="B17" s="79"/>
      <c r="C17" s="79"/>
      <c r="D17" s="79"/>
      <c r="E17" s="79"/>
      <c r="F17" s="79"/>
      <c r="G17" s="80"/>
    </row>
    <row r="18" spans="1:7" ht="36.75" customHeight="1" x14ac:dyDescent="0.2">
      <c r="A18" s="81"/>
      <c r="B18" s="82"/>
      <c r="C18" s="82"/>
      <c r="D18" s="82"/>
      <c r="E18" s="82"/>
      <c r="F18" s="82"/>
      <c r="G18" s="83"/>
    </row>
    <row r="19" spans="1:7" x14ac:dyDescent="0.2">
      <c r="A19" s="81"/>
      <c r="B19" s="82"/>
      <c r="C19" s="82"/>
      <c r="D19" s="82"/>
      <c r="E19" s="82"/>
      <c r="F19" s="82"/>
      <c r="G19" s="83"/>
    </row>
    <row r="20" spans="1:7" x14ac:dyDescent="0.2">
      <c r="A20" s="81"/>
      <c r="B20" s="82"/>
      <c r="C20" s="82"/>
      <c r="D20" s="82"/>
      <c r="E20" s="82"/>
      <c r="F20" s="82"/>
      <c r="G20" s="83"/>
    </row>
    <row r="21" spans="1:7" x14ac:dyDescent="0.2">
      <c r="A21" s="81"/>
      <c r="B21" s="82"/>
      <c r="C21" s="82"/>
      <c r="D21" s="82"/>
      <c r="E21" s="82"/>
      <c r="F21" s="82"/>
      <c r="G21" s="83"/>
    </row>
    <row r="22" spans="1:7" x14ac:dyDescent="0.2">
      <c r="A22" s="84"/>
      <c r="B22" s="85"/>
      <c r="C22" s="85"/>
      <c r="D22" s="85"/>
      <c r="E22" s="85"/>
      <c r="F22" s="85"/>
      <c r="G22" s="86"/>
    </row>
    <row r="25" spans="1:7" x14ac:dyDescent="0.2">
      <c r="B25" s="31" t="s">
        <v>99</v>
      </c>
      <c r="C25" s="31" t="s">
        <v>24</v>
      </c>
      <c r="D25" s="31" t="s">
        <v>41</v>
      </c>
    </row>
    <row r="26" spans="1:7" x14ac:dyDescent="0.2">
      <c r="A26" s="14"/>
      <c r="B26" s="15">
        <v>8.6</v>
      </c>
      <c r="C26" s="15">
        <v>1</v>
      </c>
      <c r="D26" s="15">
        <v>1.9</v>
      </c>
    </row>
    <row r="27" spans="1:7" x14ac:dyDescent="0.2">
      <c r="A27" s="14"/>
      <c r="B27" s="15">
        <v>7.5</v>
      </c>
      <c r="C27" s="15">
        <v>4.2</v>
      </c>
      <c r="D27" s="15">
        <v>7.4</v>
      </c>
    </row>
    <row r="28" spans="1:7" x14ac:dyDescent="0.2">
      <c r="A28" s="14"/>
      <c r="B28" s="15">
        <v>1.68</v>
      </c>
      <c r="C28" s="15">
        <v>3.9</v>
      </c>
      <c r="D28" s="15">
        <v>32.4</v>
      </c>
    </row>
    <row r="29" spans="1:7" x14ac:dyDescent="0.2">
      <c r="A29" s="14"/>
      <c r="B29" s="15">
        <v>5.7</v>
      </c>
      <c r="C29" s="15">
        <v>2</v>
      </c>
      <c r="D29" s="15">
        <v>12.7</v>
      </c>
    </row>
    <row r="30" spans="1:7" x14ac:dyDescent="0.2">
      <c r="A30" s="14"/>
      <c r="B30" s="15">
        <v>5.9</v>
      </c>
      <c r="C30" s="15">
        <v>0</v>
      </c>
      <c r="D30" s="15">
        <v>11.6</v>
      </c>
    </row>
    <row r="31" spans="1:7" x14ac:dyDescent="0.2">
      <c r="A31" s="14"/>
      <c r="B31" s="15">
        <v>5.3</v>
      </c>
      <c r="C31" s="15">
        <v>23.3</v>
      </c>
      <c r="D31" s="15">
        <v>16.600000000000001</v>
      </c>
    </row>
    <row r="32" spans="1:7" x14ac:dyDescent="0.2">
      <c r="A32" s="14"/>
      <c r="C32" s="15">
        <v>5.9</v>
      </c>
    </row>
    <row r="33" spans="1:3" x14ac:dyDescent="0.2">
      <c r="A33" s="14"/>
      <c r="C33" s="15">
        <v>2</v>
      </c>
    </row>
  </sheetData>
  <mergeCells count="1">
    <mergeCell ref="A17:G22"/>
  </mergeCells>
  <phoneticPr fontId="1" type="noConversion"/>
  <pageMargins left="0.75" right="0.75" top="1" bottom="1" header="0.5" footer="0.5"/>
  <pageSetup orientation="portrait" horizontalDpi="4294967293"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Dataset and Codebook Examples</vt:lpstr>
      <vt:lpstr>ttest example</vt:lpstr>
      <vt:lpstr>Tables</vt:lpstr>
      <vt:lpstr>ANOVA and pvalue</vt:lpstr>
    </vt:vector>
  </TitlesOfParts>
  <Company>Youngstown State University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Media and Acedemic Computing</dc:creator>
  <cp:lastModifiedBy>Admin</cp:lastModifiedBy>
  <cp:lastPrinted>2014-10-20T23:39:48Z</cp:lastPrinted>
  <dcterms:created xsi:type="dcterms:W3CDTF">2008-04-09T18:09:10Z</dcterms:created>
  <dcterms:modified xsi:type="dcterms:W3CDTF">2014-10-20T23:52:16Z</dcterms:modified>
</cp:coreProperties>
</file>